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_FilterDatabase" localSheetId="4" hidden="1">'posebni dio'!$A$3:$K$3</definedName>
    <definedName name="_xlnm.Print_Titles" localSheetId="4">'posebni dio'!$2:$3</definedName>
    <definedName name="_xlnm.Print_Titles" localSheetId="1">'prihodi'!$3:$3</definedName>
    <definedName name="_xlnm.Print_Titles" localSheetId="3">'račun financiranja'!$4:$4</definedName>
    <definedName name="_xlnm.Print_Titles" localSheetId="2">'rashodi-opći dio'!$2:$3</definedName>
    <definedName name="_xlnm.Print_Area" localSheetId="0">'bilanca'!$A$1:$G$32</definedName>
    <definedName name="_xlnm.Print_Area" localSheetId="4">'posebni dio'!$A$1:$E$668</definedName>
    <definedName name="_xlnm.Print_Area" localSheetId="1">'prihodi'!$A$1:$H$44</definedName>
    <definedName name="_xlnm.Print_Area" localSheetId="3">'račun financiranja'!$A$1:$H$25</definedName>
    <definedName name="_xlnm.Print_Area" localSheetId="2">'rashodi-opći dio'!$A$1:$H$85</definedName>
  </definedNames>
  <calcPr fullCalcOnLoad="1"/>
</workbook>
</file>

<file path=xl/sharedStrings.xml><?xml version="1.0" encoding="utf-8"?>
<sst xmlns="http://schemas.openxmlformats.org/spreadsheetml/2006/main" count="934" uniqueCount="410">
  <si>
    <t>Dodatna ulaganja na građevinskim objektima</t>
  </si>
  <si>
    <t>Uređaji, strojevi i oprema za ostale namjene</t>
  </si>
  <si>
    <t>Podskupina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</si>
  <si>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</si>
  <si>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</si>
  <si>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</si>
  <si>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</si>
  <si>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</si>
  <si>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</si>
  <si>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Materijal i dijelovi za tekuće i investicijsko održavanje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</si>
  <si>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</si>
  <si>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</si>
  <si>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</si>
  <si>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</si>
  <si>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</si>
  <si>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 xml:space="preserve">Kamate za primljene zajmove </t>
  </si>
  <si>
    <t>3422</t>
  </si>
  <si>
    <t>Financijski rashodi</t>
  </si>
  <si>
    <t>3632</t>
  </si>
  <si>
    <t>Tekuće donacije u novcu</t>
  </si>
  <si>
    <t>Rashodi za nabavu neproizvedene imovine</t>
  </si>
  <si>
    <t>Rashodi za nabavu proizvedene dugotrajne imovine</t>
  </si>
  <si>
    <t>Građevinski objekti</t>
  </si>
  <si>
    <t>4212</t>
  </si>
  <si>
    <t xml:space="preserve">Poslovni objekti </t>
  </si>
  <si>
    <t>4214</t>
  </si>
  <si>
    <t>Ostali građevinski objekti</t>
  </si>
  <si>
    <t>4221</t>
  </si>
  <si>
    <t>Uredska oprema i namještaj</t>
  </si>
  <si>
    <t>4222</t>
  </si>
  <si>
    <t>Komunikacijska oprema</t>
  </si>
  <si>
    <t>Postrojenja i oprema</t>
  </si>
  <si>
    <t>4227</t>
  </si>
  <si>
    <t>Rashodi za dodatna ulaganja na nefinancijskoj imovini</t>
  </si>
  <si>
    <t>4511</t>
  </si>
  <si>
    <t>PRIMICI OD FINANCIJSKE IMOVINE I ZADUŽIVANJA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</si>
  <si>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</si>
  <si>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</si>
  <si>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</si>
  <si>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</si>
  <si>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</si>
  <si>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</si>
  <si>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</si>
  <si>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</si>
  <si>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</si>
  <si>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 xml:space="preserve">Prihodi od zateznih kamata </t>
  </si>
  <si>
    <t>B. RAČUN FINANCIRANJA</t>
  </si>
  <si>
    <t>Ostali prihodi od financijske imovine</t>
  </si>
  <si>
    <t>Prihodi od nefinancijske imovine</t>
  </si>
  <si>
    <t>Prihodi od zakupa i iznajmljivanja imovine</t>
  </si>
  <si>
    <t>Ostali prihodi od nefinancijske imovine</t>
  </si>
  <si>
    <t>Prihodi po posebnim propisima</t>
  </si>
  <si>
    <t>Naknada za zaštitu voda</t>
  </si>
  <si>
    <t>Naknada za korištenje voda</t>
  </si>
  <si>
    <t>Ostali nespomenuti prihodi</t>
  </si>
  <si>
    <t>Donacije od pravnih i fizičkih osoba izvan opće države</t>
  </si>
  <si>
    <t>Tekuće donacije</t>
  </si>
  <si>
    <t>Kapitalne donacije</t>
  </si>
  <si>
    <t>PRIHODI OD PRODAJE NEFINANCIJSKE IMOVINE</t>
  </si>
  <si>
    <t>Zemljište</t>
  </si>
  <si>
    <t>Prihodi od prodaje građevinskih objekata</t>
  </si>
  <si>
    <t>Stambeni objekti</t>
  </si>
  <si>
    <t>Prihodi od prodaje proizvedene dugotrajne imovine</t>
  </si>
  <si>
    <t>RASHODI POSLOVANJA</t>
  </si>
  <si>
    <t>Rashodi za zaposlene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</si>
  <si>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</si>
  <si>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</si>
  <si>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</si>
  <si>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</si>
  <si>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</si>
  <si>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</si>
  <si>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</si>
  <si>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</si>
  <si>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</si>
  <si>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Materijal i sirovine</t>
  </si>
  <si>
    <t>Energija</t>
  </si>
  <si>
    <t>Usluge telefona, pošte i prijevoza</t>
  </si>
  <si>
    <t>Usluge promidžbe i informiranja</t>
  </si>
  <si>
    <t>Komunalne usluge</t>
  </si>
  <si>
    <t>Zakupnine i najamnine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</si>
  <si>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</si>
  <si>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</si>
  <si>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</si>
  <si>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</si>
  <si>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</si>
  <si>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</si>
  <si>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</si>
  <si>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</si>
  <si>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Ostali rashodi</t>
  </si>
  <si>
    <t>Kazne, penali i naknade štete</t>
  </si>
  <si>
    <t>Naknade šteta pravnim i fizičkim osobama</t>
  </si>
  <si>
    <t>Kapitalne pomoći</t>
  </si>
  <si>
    <t>RASHODI ZA NABAVU NEFINANCIJSKE IMOVINE</t>
  </si>
  <si>
    <t>Materijalna imovina - prirodna bogatstva</t>
  </si>
  <si>
    <t>Primici od zaduživanja</t>
  </si>
  <si>
    <t>Izdaci za otplatu glavnice primljenih zajmova</t>
  </si>
  <si>
    <t>NETO FINANCIRANJE</t>
  </si>
  <si>
    <t>Ostali financijski rashodi</t>
  </si>
  <si>
    <t>Bankarske usluge i usluge platnog prometa</t>
  </si>
  <si>
    <t>Zatezne kamate</t>
  </si>
  <si>
    <t>VIŠAK / MANJAK + NETO FINANCIRANJE</t>
  </si>
  <si>
    <t>A1000</t>
  </si>
  <si>
    <t xml:space="preserve">ADMINISTRACIJA I UPRAVLJANJE  </t>
  </si>
  <si>
    <t>K2000</t>
  </si>
  <si>
    <t>OPREMANJE</t>
  </si>
  <si>
    <t>K2001</t>
  </si>
  <si>
    <t>INFORMATIZACIJA</t>
  </si>
  <si>
    <t>A1001</t>
  </si>
  <si>
    <t>ZAJMOVI OD TUZEMNIH BANAKA I OSTALIH FINANCIJSKIH INSTITUCIJA U JAVNOM SEKTORU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</si>
  <si>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</si>
  <si>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</si>
  <si>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</si>
  <si>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</si>
  <si>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</si>
  <si>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ZAJMOVI OD INOZEMNIH BANAKA I OSTALIH FINANCIJSKIH INSTITUCIJA IZVAN JAVNOG SEKTORA</t>
  </si>
  <si>
    <t>A1005</t>
  </si>
  <si>
    <t>II. POSEBNI DIO</t>
  </si>
  <si>
    <t>HRVATSKE VODE</t>
  </si>
  <si>
    <t>TEKUĆE TEHNIČKO I GOSP. ODRŽAVANJE VODOTOKOVA I VODNIH GRAĐEVINA</t>
  </si>
  <si>
    <t>A1007</t>
  </si>
  <si>
    <t>A1008</t>
  </si>
  <si>
    <t>A1009</t>
  </si>
  <si>
    <t>A1010</t>
  </si>
  <si>
    <t>IZDACI ZA OBRAČUN I NAPLATU NAKNADA</t>
  </si>
  <si>
    <t>A1011</t>
  </si>
  <si>
    <t>K2005</t>
  </si>
  <si>
    <t>K2006</t>
  </si>
  <si>
    <t>K2007</t>
  </si>
  <si>
    <t>EKO PROJEKT JADRAN - UČEŠĆE U POVLAČENJU ZAJMA</t>
  </si>
  <si>
    <t>K2010</t>
  </si>
  <si>
    <t>ULAGANJA U MATERIJALNU I NEMATER. IMOVINU (IMOV. PRAVNI POSL. , OSNOVNA SREDSTVA I DR.)</t>
  </si>
  <si>
    <t>Sitni inventar i autogume</t>
  </si>
  <si>
    <t>Kapitalne pomoći trgovačkim društvima</t>
  </si>
  <si>
    <t>Premije osiguranja</t>
  </si>
  <si>
    <t>Ostali nespomenuti troškovi</t>
  </si>
  <si>
    <t>Kapitane pomoći trgovačkim društvima</t>
  </si>
  <si>
    <t>Naknada štete fizičkim i pravnim osobama</t>
  </si>
  <si>
    <t>Intelektualne usluge</t>
  </si>
  <si>
    <t>Bankarske naknade</t>
  </si>
  <si>
    <t>Usluge telefona,pošte i prijevoza</t>
  </si>
  <si>
    <t>Usluge tekućeg  i investicijskog održavanja</t>
  </si>
  <si>
    <t>Usluge tekućeg i investicijskog održavanja</t>
  </si>
  <si>
    <t>A1012</t>
  </si>
  <si>
    <t>VODNOGOSPODARSKI LABORATORIJ</t>
  </si>
  <si>
    <t>PROGRAM INVESTICIJSKIH AKTIVNOSTI</t>
  </si>
  <si>
    <t>SERVISIRANJE UNUTARNJEG DUGA I DANI ZAJMOVI</t>
  </si>
  <si>
    <t>ADMINISTRATIVNO UPRAVLJANJE I OPREMANJE</t>
  </si>
  <si>
    <t>PRIHODI POSLOVANJA I PRIHODI OD PRODAJE NEFINANCIJSKE IMOVINE</t>
  </si>
  <si>
    <t>RASHODI POSLOVANJA I RASHODI ZA NABAVU NEFINANCIJSKE IMOVINE</t>
  </si>
  <si>
    <t>RASHODI  POSLOVANJA</t>
  </si>
  <si>
    <t>Naknade za rad predstavničkih i izvršnih tijela, povjerenstva i sl.</t>
  </si>
  <si>
    <t>A1003</t>
  </si>
  <si>
    <t>Pomoći iz proračuna</t>
  </si>
  <si>
    <t>Tekuće pomoći iz proračuna</t>
  </si>
  <si>
    <t>Kapitalne pomoći iz proračuna</t>
  </si>
  <si>
    <t xml:space="preserve">Naknada za uređenje voda </t>
  </si>
  <si>
    <t>Vodni doprinos</t>
  </si>
  <si>
    <t>Ulaganja u računalne programe</t>
  </si>
  <si>
    <t>Nematerijalna proizvedena imovina</t>
  </si>
  <si>
    <t>Državni proračun</t>
  </si>
  <si>
    <t>Lokalna uprava</t>
  </si>
  <si>
    <t>K2012</t>
  </si>
  <si>
    <t>PROJEKT UNUTARNJE VODE</t>
  </si>
  <si>
    <t>C. RAČUN FINANCIRANJA</t>
  </si>
  <si>
    <t>VIŠAK PRIHODA IZ PRETHODNE GODINE</t>
  </si>
  <si>
    <t>B. RASPOLOŽIVA SREDSTVA IZ PRETHODNE GODINE</t>
  </si>
  <si>
    <t>Medicinska i laboratorijska oprema</t>
  </si>
  <si>
    <t>IZDACI ZA SREĐIVANJE VLASNIŠTVA NA VODNOM DOBRU</t>
  </si>
  <si>
    <t>OSTALI IZVANREDNI IZDACI</t>
  </si>
  <si>
    <t>ULAGANJA U OBNOVU I RAZVITAK VODOOPSKRBE</t>
  </si>
  <si>
    <t>ULAGANJA U OBJEKTE ZAŠTITE VODA I MORA OD ZAGAĐIVANJA</t>
  </si>
  <si>
    <t>01</t>
  </si>
  <si>
    <t>OBRANA OD POPLAVA</t>
  </si>
  <si>
    <t>TEHNIČKI POSLOVI OD OPĆEG INTERESA ZA UPRAVLJANJE VODAMA</t>
  </si>
  <si>
    <t>HITNE INTERVENCIJE U PODRUČJU VODNOG GOSPODARSTVA</t>
  </si>
  <si>
    <t>Zdravstvene usluge</t>
  </si>
  <si>
    <t>Naknada štete pravnim i fizičkim osobama</t>
  </si>
  <si>
    <t>Kapitalne pomoći od međunarodnih organizacija</t>
  </si>
  <si>
    <t>Financijski  rashodi</t>
  </si>
  <si>
    <t>Rashodi za nabavu nefinancijske imovine</t>
  </si>
  <si>
    <t>Rashodi za nabavu proizvedene dugotrajne  imovine</t>
  </si>
  <si>
    <t>IZDACI ZA FINANCIJSKU IMOVINU I OTPLATU ZAJMOVA</t>
  </si>
  <si>
    <t>Kazne, penali i naknade šteta</t>
  </si>
  <si>
    <t>Materijani rashodi</t>
  </si>
  <si>
    <t>Mterijalni rashodi</t>
  </si>
  <si>
    <t>Pomoći dane u inozemstvo i unutar opće države</t>
  </si>
  <si>
    <t>Rashodi za ulaganja na građevinskim objektima</t>
  </si>
  <si>
    <t xml:space="preserve">Kapitalne pomoći </t>
  </si>
  <si>
    <t>Rashodi za nabavu neproizvedene dugotrajne imovine</t>
  </si>
  <si>
    <t>Geodetska uprava</t>
  </si>
  <si>
    <t>Primljeni zajmovi od drugih razina vlasti</t>
  </si>
  <si>
    <t>Otplata glavnice primljenih zajmova od drugih razina vlasti</t>
  </si>
  <si>
    <t>Sitni intentar i auto gume</t>
  </si>
  <si>
    <t>Ugovorne kazne i ostale naknade šteta</t>
  </si>
  <si>
    <t>Plaće za za prekovremeni rad</t>
  </si>
  <si>
    <t>A1013</t>
  </si>
  <si>
    <t>A1014</t>
  </si>
  <si>
    <t>A1016</t>
  </si>
  <si>
    <t>OBNAVLJANJE MELIORACIJSKIH GRAĐEVINA ZA ODVODNJU I NAVODNJAVANJE - KRAPINSKO-ZAGORSKA ŽUPANIJA</t>
  </si>
  <si>
    <t>A1017</t>
  </si>
  <si>
    <t>OBNAVLJANJE MELIORACIJSKIH GRAĐEVINA ZA ODVODNJU I NAVODNJAVANJE - SISAČKO-MOSLAVAČKA ŽUPANIJA</t>
  </si>
  <si>
    <t>A1018</t>
  </si>
  <si>
    <t>OBNAVLJANJE MELIORACIJSKIH GRAĐEVINA ZA ODVODNJU I NAVODNJAVANJE - KARLOVAČKA ŽUPANIJA</t>
  </si>
  <si>
    <t>A1019</t>
  </si>
  <si>
    <t>OBNAVLJANJE MELIORACIJSKIH GRAĐEVINA ZA ODVODNJU I NAVODNJAVANJE - VARAŽDINSKA ŽUPANIJA</t>
  </si>
  <si>
    <t>A1020</t>
  </si>
  <si>
    <t>OBNAVLJANJE MELIORACIJSKIH GRAĐEVINA ZA ODVODNJU I NAVODNJAVANJE - KOPRIVNIČKO-KRIŽEVAČKA ŽUPANIJA</t>
  </si>
  <si>
    <t>A1021</t>
  </si>
  <si>
    <t>OBNAVLJANJE MELIORACIJSKIH GRAĐEVINA ZA ODVODNJU I NAVODNJAVANJE - BJALOVARSKO-BILOGORSKA ŽUPANIJA</t>
  </si>
  <si>
    <t>A1022</t>
  </si>
  <si>
    <t>OBNAVLJANJE MELIORACIJSKIH GRAĐEVINA ZA ODVODNJU I NAVODNJAVANJE - PRIMORSKO-GORANSKA ŽUPANIJA</t>
  </si>
  <si>
    <t>A1023</t>
  </si>
  <si>
    <t>A1024</t>
  </si>
  <si>
    <t>OBNAVLJANJE MELIORACIJSKIH GRAĐEVINA ZA ODVODNJU I NAVODNJAVANJE - VIROVITIČKO-PODRAVSKA ŽUPANIJA</t>
  </si>
  <si>
    <t>A1025</t>
  </si>
  <si>
    <t>OBNAVLJANJE MELIORACIJSKIH GRAĐEVINA ZA ODVODNJU I NAVODNJAVANJE - POŽEŠKO-SLAVONSKA ŽUPANIJA</t>
  </si>
  <si>
    <t>A1026</t>
  </si>
  <si>
    <t>OBNAVLJANJE MELIORACIJSKIH GRAĐEVINA ZA ODVODNJU I NAVODNJAVANJE - BRODSKO-POSAVSKA ŽUPANIJA</t>
  </si>
  <si>
    <t>K2014</t>
  </si>
  <si>
    <t>K2015</t>
  </si>
  <si>
    <t>OBNAVLJANJE MELIORACIJSKIH GRAĐEVINA ZA ODVODNJU I NAVODNJAVANJE - ZADARSKA ŽUPANIJA</t>
  </si>
  <si>
    <t>OBNAVLJANJE MELIORACIJSKIH GRAĐEVINA ZA ODVODNJU I NAVODNJAVANJE - OSJEČKO BARANJSKA-ŽUPANIJA</t>
  </si>
  <si>
    <t>OBNAVLJANJE MELIORACIJSKIH GRAĐEVINA ZA ODVODNJU I NAVODNJAVANJE - ŠIBENSKO-KNINSKA ŽUPANIJA</t>
  </si>
  <si>
    <t>OBNAVLJANJE MELIORACIJSKIH GRAĐEVINA ZA ODVODNJU I NAVODNJAVANJE - VUKOVARSKO-SRIJEMSKA ŽUPANIJA</t>
  </si>
  <si>
    <t>OBNAVLJANJE MELIORACIJSKIH GRAĐEVINA ZA ODVODNJU I NAVODNJAVANJE - SPLITSKO-DALMATINSKA ŽUPANIJA</t>
  </si>
  <si>
    <t>OBNAVLJANJE MELIORACIJSKIH GRAĐEVINA ZA ODVODNJU I NAVODNJAVANJE - ISTARSKA ŽUPANIJA</t>
  </si>
  <si>
    <t>OBNAVLJANJE MELIORACIJSKIH GRAĐEVINA ZA ODVODNJU I NAVODNJAVANJE - DUBROVAČKO-NERETVANSKA ŽUPANIJA</t>
  </si>
  <si>
    <t>OBNAVLJANJE MELIORACIJSKIH GRAĐEVINA ZA ODVODNJU I NAVODNJAVANJE - MEĐIMURSKA ŽUPANIJA</t>
  </si>
  <si>
    <t>A1028</t>
  </si>
  <si>
    <t>A1029</t>
  </si>
  <si>
    <t>A1030</t>
  </si>
  <si>
    <t>A1031</t>
  </si>
  <si>
    <t>A1032</t>
  </si>
  <si>
    <t>A1033</t>
  </si>
  <si>
    <t>A1034</t>
  </si>
  <si>
    <t>K2016</t>
  </si>
  <si>
    <t>K2017</t>
  </si>
  <si>
    <t>K2018</t>
  </si>
  <si>
    <t>K2019</t>
  </si>
  <si>
    <t>K2020</t>
  </si>
  <si>
    <t>K2021</t>
  </si>
  <si>
    <t>K2022</t>
  </si>
  <si>
    <t>K2023</t>
  </si>
  <si>
    <t>K2024</t>
  </si>
  <si>
    <t>K2025</t>
  </si>
  <si>
    <t>K2028</t>
  </si>
  <si>
    <t>K2030</t>
  </si>
  <si>
    <t>K2031</t>
  </si>
  <si>
    <t>K2032</t>
  </si>
  <si>
    <t>K2033</t>
  </si>
  <si>
    <t>K2034</t>
  </si>
  <si>
    <t>K2035</t>
  </si>
  <si>
    <t>K2036</t>
  </si>
  <si>
    <t>K2037</t>
  </si>
  <si>
    <t>K2038</t>
  </si>
  <si>
    <t>K2039</t>
  </si>
  <si>
    <t>K2040</t>
  </si>
  <si>
    <t>K2041</t>
  </si>
  <si>
    <t>K2042</t>
  </si>
  <si>
    <t>K2044</t>
  </si>
  <si>
    <t>K2045</t>
  </si>
  <si>
    <t>K2046</t>
  </si>
  <si>
    <t>K2047</t>
  </si>
  <si>
    <t>K2048</t>
  </si>
  <si>
    <t>K2049</t>
  </si>
  <si>
    <t>NERETVA-TREBIŠNICA</t>
  </si>
  <si>
    <t>K2026</t>
  </si>
  <si>
    <t xml:space="preserve">Doprinosi za obvezno zdravstveno osiguranje </t>
  </si>
  <si>
    <t>Doprinosi za obvezno osiguranje u slučaju nezaposlenosti</t>
  </si>
  <si>
    <t>Plaće (Bruto)</t>
  </si>
  <si>
    <t>Pristojbe i naknade</t>
  </si>
  <si>
    <t xml:space="preserve">Ostali rashodi </t>
  </si>
  <si>
    <t xml:space="preserve">Kamate za primljene kredite i zajmove  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</si>
  <si>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</si>
  <si>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</si>
  <si>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Izdaci za otplatu glavnice primljenih kredita i zajmova</t>
  </si>
  <si>
    <t>Otplata glavnice primljenih zajmova i kredita od kreditnih  i ostalih financijskih institucija u javnom sektoru</t>
  </si>
  <si>
    <t>Otplata glavnice primljenih kredita od kreditnih  institucija u javnom sektoru</t>
  </si>
  <si>
    <t>Otplata glavnice primljenih kredita i zajmova od kreditnih i ostalih financijskih institucija izvan javnog sektora</t>
  </si>
  <si>
    <t>Otplata glavnice primljenih kredita od tuzemnih kreditnih institucija izvan javnog sektora</t>
  </si>
  <si>
    <t xml:space="preserve">Otplata glavnice primljenih kredita od inozemnih kreditnih institucija </t>
  </si>
  <si>
    <t>Kapitalne pomoći unutar općeg proračuna</t>
  </si>
  <si>
    <t>Pomoći unutar općeg proračuna</t>
  </si>
  <si>
    <t>Prihodi od kamata na dane zajmove tuzemnim trgovačkim  društvima i obrtnicima izvan javnog sektora</t>
  </si>
  <si>
    <t>Primljeni zajmovi od državnog proračuna</t>
  </si>
  <si>
    <t>Otplata glavnice primljenih zajmova i kredita od kreditnih i ostalih financijskih  institucija u javnom sektoru</t>
  </si>
  <si>
    <t>Otplata glavnice primljenih kredita od kreditnih institucija u javnom sektoru</t>
  </si>
  <si>
    <t>Otplata glavnice primljenih kredita i zajmova  od kreditnih  i ostalih financijskih institucija izvan javnog sektora</t>
  </si>
  <si>
    <t xml:space="preserve">Otplata glavnice primljenih kredita  od inozemnih kreditnih institucija </t>
  </si>
  <si>
    <t>Otplata glavnice primljenih zajmova od državnog proračuna</t>
  </si>
  <si>
    <t>Otplata glavnice primljenih kredita  od tuzemnih kreditnih  institucija izvan javnog sektora</t>
  </si>
  <si>
    <t xml:space="preserve">Kamate za primljene kredite i zajmove </t>
  </si>
  <si>
    <t>Kamate za primljene kredite i zajmove od kreditnih  i ostalih financijskih institucija u javnom sektoru</t>
  </si>
  <si>
    <t xml:space="preserve">Pomoći unutar općeg proračuna </t>
  </si>
  <si>
    <t xml:space="preserve">Tekuće pomoći unutar oćeg  proračuna </t>
  </si>
  <si>
    <t xml:space="preserve">Doprinosi za obvezno osiguranje u slučaju nezaposlenosti </t>
  </si>
  <si>
    <t>OBNAVLJANJE MELIORACIJSKIH GRAĐEVINA ZA ODVODNJU I NAVODNJAVANJE - GRAD ZAGREB</t>
  </si>
  <si>
    <t>OBNAVLJANJE MELIORACIJSKIH GRAĐEVINA ZA ODVODNJU I NAVODNJAVANJE - ZAGREBAČKA ŽUPANIJA</t>
  </si>
  <si>
    <t>K2050</t>
  </si>
  <si>
    <t>K2051</t>
  </si>
  <si>
    <t>K2052</t>
  </si>
  <si>
    <t>REDOVNO ODRŽAVANJE I OBNAVLJANJE VODOTOKA, VODNIH GRAĐEVINA I VODNOG DOBRA ZA VODNO PODRUČJE RIJEKE DUNAV</t>
  </si>
  <si>
    <t>REDOVNO ODRŽAVANJE I OBNAVLJANJE VODOTOKA, VODNIH GRAĐEVINA I VODNOG DOBRA ZA JADRANSKO VODNO PODRUČJE</t>
  </si>
  <si>
    <t>VODOOPSKRBA BISTRA</t>
  </si>
  <si>
    <t>VODOOPSKRBA HRVATSKO ZAGORJE</t>
  </si>
  <si>
    <t>VODOOPSKRBA - REGIONALNI VODOVOD ISTIČNE SLAVONIJE</t>
  </si>
  <si>
    <t>VODOOPSKRBA - IZGRADNJA VODOOPSKRBNOG SUSTAVA KOPRIVNIČKO-KRIŽEVAČKE ŽUPANIJE</t>
  </si>
  <si>
    <t>VODOOPSKRBA - IZGRADNJA VODOOPSKRBNOG SUSTAVA BJELOVARSKO-BILOGORSKE ŽUPANIJE</t>
  </si>
  <si>
    <t>VODOOPSKRBA - REGIONALNI VODOOPSKRBNI SUSTAV VIROVITIČKO-PODRAVSKE ŽUPANIJE</t>
  </si>
  <si>
    <t>VODOOPSKRBA - REGIONALNI VODOOPSKRBNI SUSTAV OSJEČKO-BARANJSKE ŽUPANIJE</t>
  </si>
  <si>
    <t>VODOOPSKRBA - ZAGREBAČKA ŽUPANIJA</t>
  </si>
  <si>
    <t>VODOOPSKRBA - SISAČKO-MOSLAVAČKA ŽUPANIJA</t>
  </si>
  <si>
    <t>OBNOVA I IZGRADNJA ODVODNOG SUSTAVA - PRIPREMA PROJEKTNE DOKUMENTACIJE ZA PREDPRISTUPNE FONDOVE EU</t>
  </si>
  <si>
    <t>OBNOVA I IZGRADNJA ODVODNOG SUSTAVA - IZGRADNJA SUSTAVA ODVODNJE ŽUPANJA</t>
  </si>
  <si>
    <t>OBNOVA I IZGRADNJA ODVODNOG SUSTAVA - IZGRADNJA SUSTAVA ODVODNJE OSJEČKO-BARANJSKE ŽUPANIJE</t>
  </si>
  <si>
    <t>OBNOVA I IZGRADNJA ODVODNOG SUSTAVA - IZGRADNJA SUSTAVA ODVODNJE MEĐIMURSKE ŽUPANIJE</t>
  </si>
  <si>
    <t>OBNOVA I IZGRADNJA ODVODNOG SUSTAVA - IZGRADNJA SUSTAVA ODVODNJE VARAŽDIN-NOVI MAROF</t>
  </si>
  <si>
    <t>OBNOVA I IZGRADNJA ODVODNOG SUSTAVA - IZGRADNJA SUSTAVA ODVODNJE VIROVITIČKO-PODRAVSKE ŽUPANIJE</t>
  </si>
  <si>
    <t>OBNOVA I IZGRADNJA ODVODNOG SUSTAVA - IZGRADNJA SUSTAVA ODVODNJE ZAGREBAČKE ŽUPANIJE</t>
  </si>
  <si>
    <t>OBNOVA I IZGRADNJA ODVODNOG SUSTAVA - IZGRADNJA SUSTAVA ODVODNJE SISAČKO-MOSLAVAČKE ŽUPANIJE</t>
  </si>
  <si>
    <t>OBNOVA I IZGRADNJA ODVODNOG SUSTAVA - IZGRADNJA SUSTAVA ODVODNJE BJELOVARSKO-BILOGORSKE ŽUPANIJE</t>
  </si>
  <si>
    <t>SUSTAV NAVODNJAVANJA-PPN OPATOVAC</t>
  </si>
  <si>
    <t>SUSTAV NAVODNJAVANJA -NAVODNJAVANJA BIĐ-BOSUTSKOG POLJA</t>
  </si>
  <si>
    <t>SUSTAV NAVODNJAVANJA-PPN KAŠTELA-TROGIR SEGET</t>
  </si>
  <si>
    <t>SUSTAV NAVODNJAVANJA-NPPN DONJA NERETVA</t>
  </si>
  <si>
    <t>SUSTAV NAVODNJAVANJA-SUSTAV  NAVODNJVANJA PŠŠ VINKOVCI</t>
  </si>
  <si>
    <t>SUSTAV NAVODNJAVANJA-SUSTAV NAVODNJAVANJA KAPINCI-VAŠKA</t>
  </si>
  <si>
    <t>SUSTAV NAVODNJAVANJA-SUSTAV NAVODNJAVANJA KAPTOL</t>
  </si>
  <si>
    <t>SUSTAV NAVODNJAVANJA-T568108</t>
  </si>
  <si>
    <t>VODOOPKSRBA - PRIPREMA PROJEKTNE DOKUMENTACIJE ZA PREDPRISTUPNE FONDOVE EU</t>
  </si>
  <si>
    <t>IPA - SLAVONSKI BROD</t>
  </si>
  <si>
    <t>IPA -DRNIŠ</t>
  </si>
  <si>
    <t>IPA - KNIN</t>
  </si>
  <si>
    <t>IPA - SISAK</t>
  </si>
  <si>
    <t>IPA - PRIPREMA PROJEKTNE DOKUMENTACIJE ZA PREDPRISTUPNE FONDOVE EU</t>
  </si>
  <si>
    <t>KAPITALNI RASHODI I TRANSFERI U PODRUČJU ZAŠTITE OD ŠTETNOG DJELOVANJA VODA I NAVODNJAVANJA-VODNO PODRUČJE RIJEKE DUNAV</t>
  </si>
  <si>
    <t>KAPITALNI RASHODI I TRANSFERI U PODRUČJU ZAŠTITE OD ŠTETNOG DJELOVANJA VODA I NAVODNJAVANJA-JADRANSKO VODNO PODRUČJE</t>
  </si>
  <si>
    <t>A1015</t>
  </si>
  <si>
    <t xml:space="preserve">Rashodi za nabavu nefinancijske imovine </t>
  </si>
  <si>
    <t>VODOOPSKRBA - REGIONALNI VODOOPSKRBNI SUSUTAV NERETVA-PELJEŠAC-LASTOVO-MLJET</t>
  </si>
  <si>
    <t>OBNOVA I IZGRADNJA ODVODNOG SUSTAVA - ISPA KARLOVAC</t>
  </si>
  <si>
    <t>A1027</t>
  </si>
  <si>
    <t>K2027</t>
  </si>
  <si>
    <t>VODOOPSKRBA - REGIONALNI VODOOPSKRBNI SUSTAV DALMACIJE</t>
  </si>
  <si>
    <t>K2053</t>
  </si>
  <si>
    <t>K2054</t>
  </si>
  <si>
    <t>Pomoći iz inozemstva (darovnice) i od subjekata unutar općeg proračuna</t>
  </si>
  <si>
    <t>Pomoći od međunarodnih organizacija te institucija i tijela EU</t>
  </si>
  <si>
    <t>Prihodi od upravnih i administrativnih pristojbi, pristojbi po posebnim propisima i naknada</t>
  </si>
  <si>
    <t>Prihodi vodnog gospodarstva</t>
  </si>
  <si>
    <t>Prihodi  od prodaje proizvoda i robe te pruženih usluga i prihodi od donacija</t>
  </si>
  <si>
    <t xml:space="preserve">PRIJEDLOG FINANCIJSKOG PLANA HRVATSKIH VODA                                       </t>
  </si>
  <si>
    <t>I. OPĆI DIO</t>
  </si>
  <si>
    <t>Pomoći dane u  inozemstvo i unutar općeg proračuna</t>
  </si>
  <si>
    <t>Pomoći dane u inozemstvo i unutar općeg proračuna</t>
  </si>
  <si>
    <t>Pomoć unutar općeg proračuna</t>
  </si>
  <si>
    <t>Agencija za plovne puteve</t>
  </si>
  <si>
    <t xml:space="preserve">Kapitalne pomoći trgovačkim društvima </t>
  </si>
  <si>
    <t>K2055</t>
  </si>
  <si>
    <t>Kapitalne pomoći trgovačkimdruštvima</t>
  </si>
  <si>
    <t>K2056</t>
  </si>
  <si>
    <t>SUSTAV NAVODNJAVANJA-SN PI OSIJEK</t>
  </si>
  <si>
    <t>K2057</t>
  </si>
  <si>
    <t>SUSTAV NAVODNJAVANJA-Sn RAMANOVCI BEKTEŽ 1. FAZA</t>
  </si>
  <si>
    <t>K2058</t>
  </si>
  <si>
    <t>SUSTAV NAVODNJAVANJA-VALTURA</t>
  </si>
  <si>
    <t>K2059</t>
  </si>
  <si>
    <t>K2060</t>
  </si>
  <si>
    <t>K2061</t>
  </si>
  <si>
    <t>IPA - VUKOVAR</t>
  </si>
  <si>
    <t>K2062</t>
  </si>
  <si>
    <t>IPA - ČAKOVEC</t>
  </si>
  <si>
    <t>IPA - POREČ</t>
  </si>
  <si>
    <t>IPA  - OSIJEK</t>
  </si>
  <si>
    <t>SUSTAV NAVODNJAVANJA-SUSTAV NAVODNJAVANJA BAŠĆICA</t>
  </si>
  <si>
    <t>K2063</t>
  </si>
  <si>
    <t>IPA-PROVEDBA OSTALIH PROJEKATA FINANCIRANIH PUTEM  ERDF-a</t>
  </si>
  <si>
    <t>Agencija za plovne puteve (DP), i dr.</t>
  </si>
  <si>
    <t>IPA III B PRIPREMA PROJEKATA ZA STRUKTURNE FONDOVE</t>
  </si>
  <si>
    <t>Indeks</t>
  </si>
  <si>
    <t/>
  </si>
  <si>
    <t>Primici od prodaje dionica i udjela u glavnici</t>
  </si>
  <si>
    <t>Primici od prodaje dionica i udjela u glavnici trgovačkih društava</t>
  </si>
  <si>
    <t>Dionice i udjeli u glavnici tuzemnih trgovačkih društava izvan javnog sektora</t>
  </si>
  <si>
    <t>Primljeni krediti i zajmovi od kreditnih i ostalih financijskih institucija izvan javnog sektora</t>
  </si>
  <si>
    <t>Primljeni krediti od tuzemnih kreditnih institucija izvan javnog sektora</t>
  </si>
  <si>
    <t>Rashodi za nabavu dugotrajne proizvedene imovine</t>
  </si>
  <si>
    <t xml:space="preserve">Tekuće donacije </t>
  </si>
  <si>
    <t>Ostali JLS</t>
  </si>
  <si>
    <t>Tekuće pomoći unutar općeg proračuna-Osječko baranjska županija</t>
  </si>
  <si>
    <t>Tekuće pomoći unutar općeg proračuna-Osječko baranjska ž.</t>
  </si>
  <si>
    <t>IZVRŠENJE FINANCIJSKOG PLANA HRVATSKIH VODA ZA 2012. GODINU</t>
  </si>
  <si>
    <t>Plan                                    za 2012.</t>
  </si>
  <si>
    <t>Izvršenje                               2012.</t>
  </si>
  <si>
    <t>Plan                                             za 2012.</t>
  </si>
  <si>
    <t>Izvršenje                                          2012.</t>
  </si>
  <si>
    <t>PROMJENE U STANJU DEPOZITA</t>
  </si>
  <si>
    <t>Prihodi od dividendi</t>
  </si>
  <si>
    <t>Prihodi od prodaje prijevoznih sredstava</t>
  </si>
  <si>
    <t>Prijevozna sredstva u cestovnom prometu</t>
  </si>
  <si>
    <t>BROJČANA OZNAKA I NAZIV</t>
  </si>
  <si>
    <t>IZVRŠENJE             2011.</t>
  </si>
  <si>
    <t>IZVORNI PLAN 2012.</t>
  </si>
  <si>
    <t>IZVRŠENJE             2012.</t>
  </si>
  <si>
    <t>INDEKS</t>
  </si>
  <si>
    <t>5=4/2*100</t>
  </si>
  <si>
    <t>6=4/3*100</t>
  </si>
  <si>
    <t>Primljene otplate (povrati) glavnice danih zajmova</t>
  </si>
  <si>
    <t>Primici ( povrati) glavnice zajmova danih trgovačkim društvima u javnom sektoru</t>
  </si>
  <si>
    <t>Povrat  zajmova danih tuzemnim trgovačkim društvima u javnom sektoru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</si>
</sst>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5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9.85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.8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MS Sans Serif"/>
      <family val="0"/>
    </font>
    <font>
      <sz val="14"/>
      <color indexed="8"/>
      <name val="Times New Roman"/>
      <family val="1"/>
    </font>
    <font>
      <sz val="12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.85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sz val="10"/>
      <name val="Geneva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MS Sans Serif"/>
      <family val="0"/>
    </font>
    <font>
      <b/>
      <sz val="10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>
        <color indexed="63"/>
      </right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0" fillId="4" borderId="7" applyNumberFormat="0" applyFont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38" fillId="16" borderId="8" applyNumberFormat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3">
    <xf numFmtId="0" fontId="0" fillId="0" borderId="0" xfId="0" applyNumberForma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0" fontId="2" fillId="0" borderId="0" xfId="0" applyFont="1" applyBorder="1" applyAlignment="1" quotePrefix="1">
      <alignment horizontal="left" vertical="center"/>
    </xf>
    <xf numFmtId="0" fontId="4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 quotePrefix="1">
      <alignment horizontal="left" wrapText="1"/>
      <protection/>
    </xf>
    <xf numFmtId="0" fontId="2" fillId="0" borderId="10" xfId="0" applyFont="1" applyBorder="1" applyAlignment="1" quotePrefix="1">
      <alignment horizontal="left" vertical="center" wrapText="1"/>
    </xf>
    <xf numFmtId="0" fontId="5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Font="1" applyBorder="1" applyAlignment="1" quotePrefix="1">
      <alignment horizontal="left" vertical="center"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quotePrefix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 quotePrefix="1">
      <alignment horizontal="right" vertical="top"/>
    </xf>
    <xf numFmtId="0" fontId="5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Font="1" applyBorder="1" applyAlignment="1" quotePrefix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6" fillId="0" borderId="0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3" fontId="16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Fill="1" applyBorder="1" applyAlignment="1" applyProtection="1" quotePrefix="1">
      <alignment horizontal="left"/>
      <protection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 quotePrefix="1">
      <alignment horizontal="left" vertical="center"/>
    </xf>
    <xf numFmtId="0" fontId="18" fillId="0" borderId="0" xfId="0" applyFont="1" applyAlignment="1" quotePrefix="1">
      <alignment horizontal="left" vertical="center"/>
    </xf>
    <xf numFmtId="0" fontId="16" fillId="0" borderId="0" xfId="0" applyFont="1" applyAlignment="1" quotePrefix="1">
      <alignment horizontal="left" vertical="center"/>
    </xf>
    <xf numFmtId="0" fontId="18" fillId="0" borderId="0" xfId="0" applyNumberFormat="1" applyFont="1" applyFill="1" applyBorder="1" applyAlignment="1" applyProtection="1" quotePrefix="1">
      <alignment horizontal="left"/>
      <protection/>
    </xf>
    <xf numFmtId="3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 quotePrefix="1">
      <alignment horizontal="left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Border="1" applyAlignment="1" quotePrefix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16" fillId="0" borderId="0" xfId="0" applyFont="1" applyAlignment="1" quotePrefix="1">
      <alignment horizontal="left"/>
    </xf>
    <xf numFmtId="0" fontId="16" fillId="0" borderId="11" xfId="0" applyFont="1" applyBorder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6" fillId="0" borderId="0" xfId="0" applyFont="1" applyAlignment="1">
      <alignment horizontal="left"/>
    </xf>
    <xf numFmtId="0" fontId="12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7" fillId="0" borderId="1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 quotePrefix="1">
      <alignment horizontal="left"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 quotePrefix="1">
      <alignment horizontal="left" wrapText="1"/>
      <protection/>
    </xf>
    <xf numFmtId="0" fontId="20" fillId="0" borderId="12" xfId="0" applyNumberFormat="1" applyFont="1" applyFill="1" applyBorder="1" applyAlignment="1" applyProtection="1">
      <alignment wrapText="1"/>
      <protection/>
    </xf>
    <xf numFmtId="3" fontId="7" fillId="0" borderId="1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quotePrefix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 quotePrefix="1">
      <alignment horizontal="right" vertical="top"/>
      <protection/>
    </xf>
    <xf numFmtId="0" fontId="2" fillId="0" borderId="0" xfId="0" applyFont="1" applyBorder="1" applyAlignment="1" quotePrefix="1">
      <alignment horizontal="right" vertical="top"/>
    </xf>
    <xf numFmtId="3" fontId="7" fillId="0" borderId="13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" fontId="7" fillId="0" borderId="13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3" fontId="21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3" fontId="7" fillId="0" borderId="0" xfId="0" applyNumberFormat="1" applyFont="1" applyBorder="1" applyAlignment="1">
      <alignment horizontal="right" vertical="center"/>
    </xf>
    <xf numFmtId="4" fontId="7" fillId="0" borderId="0" xfId="0" applyNumberFormat="1" applyFont="1" applyBorder="1" applyAlignment="1">
      <alignment horizontal="right" vertical="center"/>
    </xf>
    <xf numFmtId="172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 quotePrefix="1">
      <alignment horizontal="left" wrapText="1"/>
    </xf>
    <xf numFmtId="0" fontId="7" fillId="0" borderId="10" xfId="0" applyFont="1" applyBorder="1" applyAlignment="1" quotePrefix="1">
      <alignment horizontal="left" wrapText="1"/>
    </xf>
    <xf numFmtId="0" fontId="7" fillId="0" borderId="1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 wrapText="1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wrapText="1"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2" fontId="4" fillId="0" borderId="0" xfId="0" applyNumberFormat="1" applyFont="1" applyFill="1" applyBorder="1" applyAlignment="1" applyProtection="1">
      <alignment horizontal="right" wrapText="1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Border="1" applyAlignment="1" applyProtection="1">
      <alignment horizontal="right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3" fontId="21" fillId="0" borderId="0" xfId="0" applyNumberFormat="1" applyFont="1" applyFill="1" applyBorder="1" applyAlignment="1" applyProtection="1">
      <alignment horizontal="right" wrapText="1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4" fillId="0" borderId="0" xfId="0" applyNumberFormat="1" applyFont="1" applyFill="1" applyBorder="1" applyAlignment="1" applyProtection="1">
      <alignment horizontal="right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Border="1" applyAlignment="1">
      <alignment horizontal="right"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21" fillId="0" borderId="0" xfId="0" applyNumberFormat="1" applyFont="1" applyFill="1" applyBorder="1" applyAlignment="1" applyProtection="1">
      <alignment horizontal="right"/>
      <protection/>
    </xf>
    <xf numFmtId="0" fontId="3" fillId="0" borderId="10" xfId="0" applyNumberFormat="1" applyFont="1" applyFill="1" applyBorder="1" applyAlignment="1" applyProtection="1" quotePrefix="1">
      <alignment horizontal="left"/>
      <protection/>
    </xf>
    <xf numFmtId="0" fontId="3" fillId="0" borderId="0" xfId="0" applyFont="1" applyBorder="1" applyAlignment="1" quotePrefix="1">
      <alignment horizontal="left" wrapText="1"/>
    </xf>
    <xf numFmtId="0" fontId="19" fillId="0" borderId="0" xfId="0" applyNumberFormat="1" applyFont="1" applyFill="1" applyBorder="1" applyAlignment="1" applyProtection="1">
      <alignment horizontal="left"/>
      <protection/>
    </xf>
    <xf numFmtId="3" fontId="21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2" fontId="19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Fill="1" applyBorder="1" applyAlignment="1" applyProtection="1">
      <alignment horizontal="right"/>
      <protection/>
    </xf>
    <xf numFmtId="2" fontId="17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left" vertical="justify"/>
    </xf>
    <xf numFmtId="0" fontId="3" fillId="0" borderId="0" xfId="0" applyFont="1" applyBorder="1" applyAlignment="1" quotePrefix="1">
      <alignment horizontal="left" vertical="justify"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3" fontId="21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 wrapText="1"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3" fillId="0" borderId="0" xfId="0" applyNumberFormat="1" applyFont="1" applyFill="1" applyBorder="1" applyAlignment="1" applyProtection="1" quotePrefix="1">
      <alignment horizontal="left" vertical="justify"/>
      <protection/>
    </xf>
    <xf numFmtId="0" fontId="4" fillId="0" borderId="0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Border="1" applyAlignment="1" quotePrefix="1">
      <alignment horizontal="left" vertical="justify"/>
    </xf>
    <xf numFmtId="0" fontId="4" fillId="0" borderId="0" xfId="0" applyFont="1" applyBorder="1" applyAlignment="1" quotePrefix="1">
      <alignment horizontal="left" vertical="justify"/>
    </xf>
    <xf numFmtId="0" fontId="4" fillId="0" borderId="0" xfId="0" applyNumberFormat="1" applyFont="1" applyFill="1" applyBorder="1" applyAlignment="1" applyProtection="1" quotePrefix="1">
      <alignment horizontal="left" vertical="justify"/>
      <protection/>
    </xf>
    <xf numFmtId="0" fontId="3" fillId="0" borderId="0" xfId="0" applyNumberFormat="1" applyFont="1" applyFill="1" applyBorder="1" applyAlignment="1" applyProtection="1">
      <alignment horizontal="left" vertical="justify" wrapText="1"/>
      <protection/>
    </xf>
    <xf numFmtId="0" fontId="17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6" fillId="0" borderId="11" xfId="0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 applyProtection="1" quotePrefix="1">
      <alignment horizontal="left" vertical="center"/>
      <protection/>
    </xf>
    <xf numFmtId="3" fontId="3" fillId="0" borderId="0" xfId="0" applyNumberFormat="1" applyFont="1" applyFill="1" applyBorder="1" applyAlignment="1" applyProtection="1" quotePrefix="1">
      <alignment horizontal="left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 quotePrefix="1">
      <alignment/>
      <protection/>
    </xf>
    <xf numFmtId="0" fontId="3" fillId="0" borderId="0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3" fontId="41" fillId="0" borderId="0" xfId="0" applyNumberFormat="1" applyFont="1" applyFill="1" applyBorder="1" applyAlignment="1" applyProtection="1">
      <alignment horizontal="right" wrapText="1"/>
      <protection/>
    </xf>
    <xf numFmtId="3" fontId="41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Border="1" applyAlignment="1">
      <alignment horizontal="right"/>
    </xf>
    <xf numFmtId="3" fontId="41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NumberFormat="1" applyFont="1" applyFill="1" applyBorder="1" applyAlignment="1" applyProtection="1">
      <alignment horizontal="right" vertical="top"/>
      <protection/>
    </xf>
    <xf numFmtId="0" fontId="43" fillId="0" borderId="0" xfId="0" applyNumberFormat="1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Alignment="1">
      <alignment horizontal="right"/>
    </xf>
    <xf numFmtId="2" fontId="42" fillId="0" borderId="0" xfId="0" applyNumberFormat="1" applyFont="1" applyFill="1" applyBorder="1" applyAlignment="1" applyProtection="1">
      <alignment horizontal="right" wrapText="1"/>
      <protection/>
    </xf>
    <xf numFmtId="2" fontId="4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NumberFormat="1" applyFont="1" applyFill="1" applyBorder="1" applyAlignment="1" applyProtection="1">
      <alignment/>
      <protection/>
    </xf>
    <xf numFmtId="2" fontId="41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NumberFormat="1" applyFont="1" applyFill="1" applyBorder="1" applyAlignment="1" applyProtection="1">
      <alignment/>
      <protection/>
    </xf>
    <xf numFmtId="2" fontId="42" fillId="0" borderId="0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 quotePrefix="1">
      <alignment horizontal="left" vertical="center"/>
      <protection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4" fontId="22" fillId="0" borderId="10" xfId="54" applyNumberFormat="1" applyFont="1" applyFill="1" applyBorder="1" applyAlignment="1">
      <alignment horizontal="center" vertical="center" wrapText="1"/>
      <protection/>
    </xf>
    <xf numFmtId="4" fontId="48" fillId="0" borderId="10" xfId="54" applyNumberFormat="1" applyFont="1" applyFill="1" applyBorder="1" applyAlignment="1">
      <alignment horizontal="center" vertical="center" wrapText="1"/>
      <protection/>
    </xf>
    <xf numFmtId="2" fontId="22" fillId="0" borderId="0" xfId="0" applyNumberFormat="1" applyFont="1" applyFill="1" applyBorder="1" applyAlignment="1" applyProtection="1">
      <alignment horizontal="right" wrapText="1"/>
      <protection/>
    </xf>
    <xf numFmtId="2" fontId="21" fillId="0" borderId="0" xfId="0" applyNumberFormat="1" applyFont="1" applyFill="1" applyBorder="1" applyAlignment="1" applyProtection="1">
      <alignment horizontal="right" wrapText="1"/>
      <protection/>
    </xf>
    <xf numFmtId="2" fontId="21" fillId="0" borderId="0" xfId="0" applyNumberFormat="1" applyFont="1" applyFill="1" applyBorder="1" applyAlignment="1" applyProtection="1">
      <alignment horizontal="right" wrapTex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Border="1" applyAlignment="1">
      <alignment horizontal="right"/>
    </xf>
    <xf numFmtId="4" fontId="4" fillId="0" borderId="0" xfId="0" applyNumberFormat="1" applyFont="1" applyFill="1" applyBorder="1" applyAlignment="1" applyProtection="1">
      <alignment horizontal="right"/>
      <protection/>
    </xf>
    <xf numFmtId="3" fontId="48" fillId="0" borderId="10" xfId="53" applyNumberFormat="1" applyFont="1" applyFill="1" applyBorder="1" applyAlignment="1">
      <alignment horizontal="center" vertical="center" wrapTex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4" fontId="22" fillId="0" borderId="13" xfId="53" applyNumberFormat="1" applyFont="1" applyFill="1" applyBorder="1" applyAlignment="1">
      <alignment horizontal="center" vertical="center" wrapText="1"/>
      <protection/>
    </xf>
    <xf numFmtId="3" fontId="22" fillId="0" borderId="13" xfId="53" applyNumberFormat="1" applyFont="1" applyFill="1" applyBorder="1" applyAlignment="1">
      <alignment horizontal="center" vertical="center" wrapText="1"/>
      <protection/>
    </xf>
    <xf numFmtId="4" fontId="22" fillId="0" borderId="13" xfId="54" applyNumberFormat="1" applyFont="1" applyFill="1" applyBorder="1" applyAlignment="1">
      <alignment horizontal="center" vertical="center" wrapText="1"/>
      <protection/>
    </xf>
    <xf numFmtId="3" fontId="48" fillId="0" borderId="13" xfId="53" applyNumberFormat="1" applyFont="1" applyFill="1" applyBorder="1" applyAlignment="1">
      <alignment horizontal="center" vertical="center" wrapText="1"/>
      <protection/>
    </xf>
    <xf numFmtId="4" fontId="48" fillId="0" borderId="13" xfId="54" applyNumberFormat="1" applyFont="1" applyFill="1" applyBorder="1" applyAlignment="1">
      <alignment horizontal="center" vertical="center" wrapText="1"/>
      <protection/>
    </xf>
    <xf numFmtId="0" fontId="7" fillId="0" borderId="15" xfId="0" applyFont="1" applyBorder="1" applyAlignment="1" quotePrefix="1">
      <alignment horizontal="center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 quotePrefix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Border="1" applyAlignment="1" quotePrefix="1">
      <alignment horizontal="left" vertical="center" wrapText="1"/>
    </xf>
    <xf numFmtId="0" fontId="7" fillId="0" borderId="16" xfId="0" applyNumberFormat="1" applyFont="1" applyFill="1" applyBorder="1" applyAlignment="1" applyProtection="1" quotePrefix="1">
      <alignment horizontal="left"/>
      <protection/>
    </xf>
    <xf numFmtId="0" fontId="7" fillId="0" borderId="15" xfId="0" applyFont="1" applyBorder="1" applyAlignment="1" quotePrefix="1">
      <alignment horizontal="center" vertical="top"/>
    </xf>
    <xf numFmtId="0" fontId="3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" fillId="0" borderId="0" xfId="0" applyFont="1" applyBorder="1" applyAlignment="1" quotePrefix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4" fillId="0" borderId="0" xfId="0" applyNumberFormat="1" applyFont="1" applyFill="1" applyBorder="1" applyAlignment="1" applyProtection="1" quotePrefix="1">
      <alignment horizontal="left" wrapText="1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3" fontId="4" fillId="0" borderId="0" xfId="0" applyNumberFormat="1" applyFont="1" applyFill="1" applyBorder="1" applyAlignment="1" applyProtection="1">
      <alignment wrapText="1"/>
      <protection/>
    </xf>
    <xf numFmtId="3" fontId="3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 quotePrefix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10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wrapText="1"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 quotePrefix="1">
      <alignment horizontal="center" vertical="center" wrapText="1"/>
    </xf>
    <xf numFmtId="0" fontId="47" fillId="0" borderId="17" xfId="0" applyFont="1" applyBorder="1" applyAlignment="1" quotePrefix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 quotePrefix="1">
      <alignment horizontal="center" vertical="center" wrapText="1"/>
      <protection/>
    </xf>
    <xf numFmtId="2" fontId="10" fillId="0" borderId="12" xfId="0" applyNumberFormat="1" applyFont="1" applyFill="1" applyBorder="1" applyAlignment="1" applyProtection="1">
      <alignment horizontal="center" vertical="center"/>
      <protection/>
    </xf>
    <xf numFmtId="172" fontId="3" fillId="0" borderId="10" xfId="0" applyNumberFormat="1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bično_Polugodišnji-sabor" xfId="53"/>
    <cellStyle name="Obično_prihodi 2005" xfId="54"/>
    <cellStyle name="Output" xfId="55"/>
    <cellStyle name="Percent" xfId="56"/>
    <cellStyle name="Followed Hyperlink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2">
      <selection activeCell="E27" sqref="E27"/>
    </sheetView>
  </sheetViews>
  <sheetFormatPr defaultColWidth="11.421875" defaultRowHeight="12.75"/>
  <cols>
    <col min="1" max="1" width="4.28125" style="3" customWidth="1"/>
    <col min="2" max="2" width="46.00390625" style="3" customWidth="1"/>
    <col min="3" max="3" width="16.421875" style="0" customWidth="1"/>
    <col min="4" max="4" width="14.421875" style="0" customWidth="1"/>
    <col min="5" max="5" width="14.140625" style="0" customWidth="1"/>
    <col min="6" max="7" width="8.421875" style="0" customWidth="1"/>
  </cols>
  <sheetData>
    <row r="1" spans="1:7" ht="53.25" customHeight="1">
      <c r="A1" s="268" t="s">
        <v>391</v>
      </c>
      <c r="B1" s="269" t="s">
        <v>351</v>
      </c>
      <c r="C1" s="269"/>
      <c r="D1" s="270"/>
      <c r="E1" s="270"/>
      <c r="F1" s="270"/>
      <c r="G1" s="270"/>
    </row>
    <row r="2" spans="1:8" s="32" customFormat="1" ht="26.25" customHeight="1">
      <c r="A2" s="268" t="s">
        <v>352</v>
      </c>
      <c r="B2" s="269"/>
      <c r="C2" s="269"/>
      <c r="D2" s="270"/>
      <c r="E2" s="270"/>
      <c r="F2" s="270"/>
      <c r="G2" s="270"/>
      <c r="H2" s="202"/>
    </row>
    <row r="3" spans="1:7" s="3" customFormat="1" ht="25.5" customHeight="1">
      <c r="A3" s="268" t="s">
        <v>5</v>
      </c>
      <c r="B3" s="269"/>
      <c r="C3" s="269"/>
      <c r="D3" s="270"/>
      <c r="E3" s="270"/>
      <c r="F3" s="270"/>
      <c r="G3" s="270"/>
    </row>
    <row r="4" spans="1:7" s="3" customFormat="1" ht="9" customHeight="1">
      <c r="A4" s="96"/>
      <c r="B4" s="94"/>
      <c r="C4" s="94"/>
      <c r="D4" s="95"/>
      <c r="E4" s="95"/>
      <c r="F4" s="95"/>
      <c r="G4" s="95"/>
    </row>
    <row r="5" spans="1:7" s="3" customFormat="1" ht="27.75" customHeight="1">
      <c r="A5" s="271" t="s">
        <v>400</v>
      </c>
      <c r="B5" s="272"/>
      <c r="C5" s="236" t="s">
        <v>401</v>
      </c>
      <c r="D5" s="237" t="s">
        <v>402</v>
      </c>
      <c r="E5" s="237" t="s">
        <v>403</v>
      </c>
      <c r="F5" s="238" t="s">
        <v>404</v>
      </c>
      <c r="G5" s="238" t="s">
        <v>404</v>
      </c>
    </row>
    <row r="6" spans="1:7" s="3" customFormat="1" ht="12.75" customHeight="1">
      <c r="A6" s="266">
        <v>1</v>
      </c>
      <c r="B6" s="267"/>
      <c r="C6" s="239">
        <v>2</v>
      </c>
      <c r="D6" s="239">
        <v>3</v>
      </c>
      <c r="E6" s="239">
        <v>4</v>
      </c>
      <c r="F6" s="240" t="s">
        <v>405</v>
      </c>
      <c r="G6" s="240" t="s">
        <v>406</v>
      </c>
    </row>
    <row r="7" spans="1:7" s="3" customFormat="1" ht="27.75" customHeight="1" hidden="1">
      <c r="A7" s="135"/>
      <c r="B7" s="136"/>
      <c r="C7" s="137" t="s">
        <v>393</v>
      </c>
      <c r="D7" s="206" t="s">
        <v>392</v>
      </c>
      <c r="E7" s="206" t="s">
        <v>393</v>
      </c>
      <c r="F7" s="206"/>
      <c r="G7" s="206" t="s">
        <v>379</v>
      </c>
    </row>
    <row r="8" spans="1:7" s="3" customFormat="1" ht="22.5" customHeight="1">
      <c r="A8" s="241">
        <v>6</v>
      </c>
      <c r="B8" s="250" t="s">
        <v>40</v>
      </c>
      <c r="C8" s="120">
        <f>prihodi!D5</f>
        <v>1919586321</v>
      </c>
      <c r="D8" s="120">
        <f>prihodi!E5</f>
        <v>1936438932</v>
      </c>
      <c r="E8" s="120">
        <f>prihodi!F5</f>
        <v>1860066969</v>
      </c>
      <c r="F8" s="121">
        <f>E8/C8*100</f>
        <v>96.89936569411509</v>
      </c>
      <c r="G8" s="121">
        <f>E8/D8*100</f>
        <v>96.0560613744157</v>
      </c>
    </row>
    <row r="9" spans="1:7" s="3" customFormat="1" ht="22.5" customHeight="1">
      <c r="A9" s="241">
        <v>7</v>
      </c>
      <c r="B9" s="250" t="s">
        <v>37</v>
      </c>
      <c r="C9" s="120">
        <f>prihodi!D39</f>
        <v>115036</v>
      </c>
      <c r="D9" s="120">
        <f>prihodi!E39</f>
        <v>100000</v>
      </c>
      <c r="E9" s="120">
        <f>prihodi!F39</f>
        <v>75712</v>
      </c>
      <c r="F9" s="121">
        <f>E9/C9*100</f>
        <v>65.8159184950798</v>
      </c>
      <c r="G9" s="121">
        <f>E9/D9*100</f>
        <v>75.712</v>
      </c>
    </row>
    <row r="10" spans="1:7" s="3" customFormat="1" ht="22.5" customHeight="1">
      <c r="A10" s="241">
        <v>3</v>
      </c>
      <c r="B10" s="250" t="s">
        <v>149</v>
      </c>
      <c r="C10" s="123">
        <f>'rashodi-opći dio'!D5</f>
        <v>1459634538</v>
      </c>
      <c r="D10" s="123">
        <f>'rashodi-opći dio'!E5</f>
        <v>1553179313</v>
      </c>
      <c r="E10" s="123">
        <f>'rashodi-opći dio'!F5</f>
        <v>1455993891</v>
      </c>
      <c r="F10" s="121">
        <f>E10/C10*100</f>
        <v>99.75057818205724</v>
      </c>
      <c r="G10" s="121">
        <f>E10/D10*100</f>
        <v>93.74280733804751</v>
      </c>
    </row>
    <row r="11" spans="1:9" s="3" customFormat="1" ht="22.5" customHeight="1">
      <c r="A11" s="241">
        <v>4</v>
      </c>
      <c r="B11" s="250" t="s">
        <v>38</v>
      </c>
      <c r="C11" s="123">
        <f>'rashodi-opći dio'!D68</f>
        <v>1185122992</v>
      </c>
      <c r="D11" s="123">
        <f>'rashodi-opći dio'!E68</f>
        <v>1257916887</v>
      </c>
      <c r="E11" s="123">
        <f>'rashodi-opći dio'!F68</f>
        <v>1319451068</v>
      </c>
      <c r="F11" s="121">
        <f>E11/C11*100</f>
        <v>111.33452619742947</v>
      </c>
      <c r="G11" s="121">
        <f>E11/D11*100</f>
        <v>104.89175251846348</v>
      </c>
      <c r="I11" s="4"/>
    </row>
    <row r="12" spans="1:7" s="3" customFormat="1" ht="20.25" customHeight="1">
      <c r="A12" s="241"/>
      <c r="B12" s="250" t="s">
        <v>39</v>
      </c>
      <c r="C12" s="123">
        <f>C8+C9-C10-C11</f>
        <v>-725056173</v>
      </c>
      <c r="D12" s="123">
        <f>D8+D9-D10-D11</f>
        <v>-874557268</v>
      </c>
      <c r="E12" s="123">
        <f>E8+E9-E10-E11</f>
        <v>-915302278</v>
      </c>
      <c r="F12" s="121">
        <f>E12/C12*100</f>
        <v>126.23880908603753</v>
      </c>
      <c r="G12" s="121">
        <f>E12/D12*100</f>
        <v>104.65892989411414</v>
      </c>
    </row>
    <row r="13" spans="1:7" s="3" customFormat="1" ht="9" customHeight="1">
      <c r="A13" s="98"/>
      <c r="B13" s="99"/>
      <c r="C13" s="99"/>
      <c r="D13" s="100"/>
      <c r="E13" s="100"/>
      <c r="F13" s="100"/>
      <c r="G13" s="100"/>
    </row>
    <row r="14" spans="1:7" s="3" customFormat="1" ht="25.5" customHeight="1">
      <c r="A14" s="268" t="s">
        <v>165</v>
      </c>
      <c r="B14" s="269"/>
      <c r="C14" s="269"/>
      <c r="D14" s="270"/>
      <c r="E14" s="270"/>
      <c r="F14" s="270"/>
      <c r="G14" s="270"/>
    </row>
    <row r="15" spans="1:7" s="3" customFormat="1" ht="9" customHeight="1">
      <c r="A15" s="96"/>
      <c r="B15" s="94"/>
      <c r="C15" s="94"/>
      <c r="D15" s="95"/>
      <c r="E15" s="95"/>
      <c r="F15" s="95"/>
      <c r="G15" s="95"/>
    </row>
    <row r="16" spans="1:7" s="3" customFormat="1" ht="27.75" customHeight="1">
      <c r="A16" s="271" t="s">
        <v>400</v>
      </c>
      <c r="B16" s="272"/>
      <c r="C16" s="236" t="s">
        <v>401</v>
      </c>
      <c r="D16" s="237" t="s">
        <v>402</v>
      </c>
      <c r="E16" s="237" t="s">
        <v>403</v>
      </c>
      <c r="F16" s="238" t="s">
        <v>404</v>
      </c>
      <c r="G16" s="238" t="s">
        <v>404</v>
      </c>
    </row>
    <row r="17" spans="1:7" s="3" customFormat="1" ht="12.75" customHeight="1">
      <c r="A17" s="266">
        <v>1</v>
      </c>
      <c r="B17" s="267"/>
      <c r="C17" s="239">
        <v>2</v>
      </c>
      <c r="D17" s="239">
        <v>3</v>
      </c>
      <c r="E17" s="239">
        <v>4</v>
      </c>
      <c r="F17" s="240" t="s">
        <v>405</v>
      </c>
      <c r="G17" s="240" t="s">
        <v>406</v>
      </c>
    </row>
    <row r="18" spans="1:7" s="3" customFormat="1" ht="27.75" customHeight="1" hidden="1">
      <c r="A18" s="135"/>
      <c r="B18" s="136"/>
      <c r="C18" s="137" t="s">
        <v>393</v>
      </c>
      <c r="D18" s="206" t="s">
        <v>392</v>
      </c>
      <c r="E18" s="206" t="s">
        <v>393</v>
      </c>
      <c r="F18" s="206"/>
      <c r="G18" s="206" t="s">
        <v>379</v>
      </c>
    </row>
    <row r="19" spans="1:9" s="3" customFormat="1" ht="22.5" customHeight="1">
      <c r="A19" s="241"/>
      <c r="B19" s="250" t="s">
        <v>164</v>
      </c>
      <c r="C19" s="120">
        <v>99575064</v>
      </c>
      <c r="D19" s="120">
        <v>173000268</v>
      </c>
      <c r="E19" s="120">
        <v>173000268</v>
      </c>
      <c r="F19" s="121">
        <f>E19/C19</f>
        <v>1.7373854562624234</v>
      </c>
      <c r="G19" s="121">
        <f>E19/D19*100</f>
        <v>100</v>
      </c>
      <c r="I19" s="204" t="s">
        <v>380</v>
      </c>
    </row>
    <row r="20" spans="1:7" s="3" customFormat="1" ht="9" customHeight="1">
      <c r="A20" s="129"/>
      <c r="B20" s="130"/>
      <c r="C20"/>
      <c r="D20" s="131"/>
      <c r="E20" s="131"/>
      <c r="F20" s="131"/>
      <c r="G20" s="132"/>
    </row>
    <row r="21" spans="1:7" s="29" customFormat="1" ht="25.5" customHeight="1">
      <c r="A21" s="273" t="s">
        <v>163</v>
      </c>
      <c r="B21" s="269"/>
      <c r="C21" s="269"/>
      <c r="D21" s="270"/>
      <c r="E21" s="270"/>
      <c r="F21" s="270"/>
      <c r="G21" s="270"/>
    </row>
    <row r="22" spans="1:7" s="29" customFormat="1" ht="9" customHeight="1">
      <c r="A22" s="101"/>
      <c r="B22" s="102"/>
      <c r="C22" s="99"/>
      <c r="D22" s="100"/>
      <c r="E22" s="100"/>
      <c r="F22" s="100"/>
      <c r="G22" s="100"/>
    </row>
    <row r="23" spans="1:7" s="3" customFormat="1" ht="27.75" customHeight="1">
      <c r="A23" s="271" t="s">
        <v>400</v>
      </c>
      <c r="B23" s="272"/>
      <c r="C23" s="236" t="s">
        <v>401</v>
      </c>
      <c r="D23" s="237" t="s">
        <v>402</v>
      </c>
      <c r="E23" s="237" t="s">
        <v>403</v>
      </c>
      <c r="F23" s="238" t="s">
        <v>404</v>
      </c>
      <c r="G23" s="238" t="s">
        <v>404</v>
      </c>
    </row>
    <row r="24" spans="1:7" s="3" customFormat="1" ht="12.75" customHeight="1">
      <c r="A24" s="266">
        <v>1</v>
      </c>
      <c r="B24" s="267"/>
      <c r="C24" s="239">
        <v>2</v>
      </c>
      <c r="D24" s="239">
        <v>3</v>
      </c>
      <c r="E24" s="239">
        <v>4</v>
      </c>
      <c r="F24" s="240" t="s">
        <v>405</v>
      </c>
      <c r="G24" s="240" t="s">
        <v>406</v>
      </c>
    </row>
    <row r="25" spans="1:7" s="29" customFormat="1" ht="27.75" customHeight="1" hidden="1">
      <c r="A25" s="135"/>
      <c r="B25" s="136"/>
      <c r="C25" s="137" t="s">
        <v>393</v>
      </c>
      <c r="D25" s="206" t="s">
        <v>392</v>
      </c>
      <c r="E25" s="206" t="s">
        <v>393</v>
      </c>
      <c r="F25" s="206"/>
      <c r="G25" s="206" t="s">
        <v>379</v>
      </c>
    </row>
    <row r="26" spans="1:7" s="29" customFormat="1" ht="34.5" customHeight="1">
      <c r="A26" s="251">
        <v>8</v>
      </c>
      <c r="B26" s="247" t="s">
        <v>35</v>
      </c>
      <c r="C26" s="120">
        <f>'račun financiranja'!D6</f>
        <v>911913881</v>
      </c>
      <c r="D26" s="120">
        <f>'račun financiranja'!E6</f>
        <v>846557000</v>
      </c>
      <c r="E26" s="120">
        <f>'račun financiranja'!F6</f>
        <v>855291840</v>
      </c>
      <c r="F26" s="121">
        <f>E26/C26*100</f>
        <v>93.79085655128875</v>
      </c>
      <c r="G26" s="121">
        <f>E26/D26*100</f>
        <v>101.03180766327607</v>
      </c>
    </row>
    <row r="27" spans="1:7" s="29" customFormat="1" ht="33" customHeight="1">
      <c r="A27" s="251">
        <v>5</v>
      </c>
      <c r="B27" s="247" t="s">
        <v>36</v>
      </c>
      <c r="C27" s="120">
        <f>'račun financiranja'!D18</f>
        <v>112500712</v>
      </c>
      <c r="D27" s="120">
        <f>'račun financiranja'!E18</f>
        <v>145000000</v>
      </c>
      <c r="E27" s="120">
        <f>'račun financiranja'!F18</f>
        <v>93252566</v>
      </c>
      <c r="F27" s="121">
        <f>E27/C27*100</f>
        <v>82.89064517209455</v>
      </c>
      <c r="G27" s="121">
        <f>E27/D27*100</f>
        <v>64.31211448275862</v>
      </c>
    </row>
    <row r="28" spans="1:7" s="29" customFormat="1" ht="22.5" customHeight="1">
      <c r="A28" s="241"/>
      <c r="B28" s="250" t="s">
        <v>396</v>
      </c>
      <c r="C28" s="120">
        <v>-173932060</v>
      </c>
      <c r="D28" s="120">
        <v>0</v>
      </c>
      <c r="E28" s="120">
        <v>-19737264</v>
      </c>
      <c r="F28" s="121"/>
      <c r="G28" s="121"/>
    </row>
    <row r="29" spans="1:7" s="29" customFormat="1" ht="22.5" customHeight="1">
      <c r="A29" s="241"/>
      <c r="B29" s="250" t="s">
        <v>96</v>
      </c>
      <c r="C29" s="120">
        <f>C26-C27+C28</f>
        <v>625481109</v>
      </c>
      <c r="D29" s="120">
        <f>D26-D27</f>
        <v>701557000</v>
      </c>
      <c r="E29" s="120">
        <f>E26-E27+E28</f>
        <v>742302010</v>
      </c>
      <c r="F29" s="121">
        <f>E29/C29*100</f>
        <v>118.67696710884996</v>
      </c>
      <c r="G29" s="121">
        <f>E29/D29*100</f>
        <v>105.80779751324553</v>
      </c>
    </row>
    <row r="30" spans="1:7" s="29" customFormat="1" ht="15" customHeight="1">
      <c r="A30" s="122"/>
      <c r="B30" s="97"/>
      <c r="C30" s="97"/>
      <c r="D30" s="103"/>
      <c r="E30" s="103"/>
      <c r="F30" s="103"/>
      <c r="G30" s="103"/>
    </row>
    <row r="31" spans="1:7" s="29" customFormat="1" ht="22.5" customHeight="1">
      <c r="A31" s="241"/>
      <c r="B31" s="250" t="s">
        <v>100</v>
      </c>
      <c r="C31" s="120">
        <f>SUM(C12,C19,C29)</f>
        <v>0</v>
      </c>
      <c r="D31" s="120">
        <f>SUM(D12,D19,D29)</f>
        <v>0</v>
      </c>
      <c r="E31" s="120">
        <f>SUM(E12,E19,E29)</f>
        <v>0</v>
      </c>
      <c r="F31" s="120"/>
      <c r="G31" s="121"/>
    </row>
    <row r="32" spans="1:3" s="29" customFormat="1" ht="18" customHeight="1">
      <c r="A32" s="30"/>
      <c r="B32" s="31"/>
      <c r="C32" s="31"/>
    </row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</sheetData>
  <sheetProtection/>
  <mergeCells count="11">
    <mergeCell ref="A1:G1"/>
    <mergeCell ref="A3:G3"/>
    <mergeCell ref="A16:B16"/>
    <mergeCell ref="A17:B17"/>
    <mergeCell ref="A24:B24"/>
    <mergeCell ref="A14:G14"/>
    <mergeCell ref="A2:G2"/>
    <mergeCell ref="A5:B5"/>
    <mergeCell ref="A6:B6"/>
    <mergeCell ref="A21:G21"/>
    <mergeCell ref="A23:B23"/>
  </mergeCells>
  <printOptions horizontalCentered="1"/>
  <pageMargins left="0.38" right="0.39" top="0.6299212598425197" bottom="0.57" header="0.31496062992125984" footer="0.31496062992125984"/>
  <pageSetup firstPageNumber="396" useFirstPageNumber="1"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3"/>
  <sheetViews>
    <sheetView tabSelected="1" zoomScalePageLayoutView="0" workbookViewId="0" topLeftCell="A1">
      <selection activeCell="C7" sqref="C7"/>
    </sheetView>
  </sheetViews>
  <sheetFormatPr defaultColWidth="11.421875" defaultRowHeight="12.75"/>
  <cols>
    <col min="1" max="1" width="4.140625" style="245" bestFit="1" customWidth="1"/>
    <col min="2" max="2" width="4.8515625" style="75" bestFit="1" customWidth="1"/>
    <col min="3" max="3" width="43.7109375" style="0" customWidth="1"/>
    <col min="4" max="4" width="12.8515625" style="0" customWidth="1"/>
    <col min="5" max="5" width="12.57421875" style="0" customWidth="1"/>
    <col min="6" max="6" width="12.7109375" style="0" customWidth="1"/>
    <col min="7" max="7" width="8.00390625" style="0" customWidth="1"/>
    <col min="8" max="8" width="8.00390625" style="148" customWidth="1"/>
    <col min="10" max="11" width="11.57421875" style="0" bestFit="1" customWidth="1"/>
  </cols>
  <sheetData>
    <row r="1" spans="1:8" s="3" customFormat="1" ht="28.5" customHeight="1">
      <c r="A1" s="278" t="s">
        <v>5</v>
      </c>
      <c r="B1" s="278"/>
      <c r="C1" s="278"/>
      <c r="D1" s="278"/>
      <c r="E1" s="278"/>
      <c r="F1" s="278"/>
      <c r="G1" s="278"/>
      <c r="H1" s="278"/>
    </row>
    <row r="2" spans="1:8" s="3" customFormat="1" ht="27.75" customHeight="1">
      <c r="A2" s="279" t="s">
        <v>147</v>
      </c>
      <c r="B2" s="279"/>
      <c r="C2" s="279"/>
      <c r="D2" s="279"/>
      <c r="E2" s="279"/>
      <c r="F2" s="279"/>
      <c r="G2" s="279"/>
      <c r="H2" s="279"/>
    </row>
    <row r="3" spans="1:8" s="3" customFormat="1" ht="27.75" customHeight="1">
      <c r="A3" s="275" t="s">
        <v>400</v>
      </c>
      <c r="B3" s="276"/>
      <c r="C3" s="276"/>
      <c r="D3" s="222" t="s">
        <v>401</v>
      </c>
      <c r="E3" s="223" t="s">
        <v>402</v>
      </c>
      <c r="F3" s="223" t="s">
        <v>403</v>
      </c>
      <c r="G3" s="224" t="s">
        <v>404</v>
      </c>
      <c r="H3" s="224" t="s">
        <v>404</v>
      </c>
    </row>
    <row r="4" spans="1:8" s="3" customFormat="1" ht="12.75" customHeight="1">
      <c r="A4" s="277">
        <v>1</v>
      </c>
      <c r="B4" s="277"/>
      <c r="C4" s="277"/>
      <c r="D4" s="233">
        <v>2</v>
      </c>
      <c r="E4" s="233">
        <v>3</v>
      </c>
      <c r="F4" s="233">
        <v>4</v>
      </c>
      <c r="G4" s="225" t="s">
        <v>405</v>
      </c>
      <c r="H4" s="225" t="s">
        <v>406</v>
      </c>
    </row>
    <row r="5" spans="1:8" s="3" customFormat="1" ht="22.5" customHeight="1">
      <c r="A5" s="242">
        <v>6</v>
      </c>
      <c r="B5" s="77"/>
      <c r="C5" s="12" t="s">
        <v>40</v>
      </c>
      <c r="D5" s="138">
        <f>D6+D17+D28+D36</f>
        <v>1919586321</v>
      </c>
      <c r="E5" s="138">
        <f>E6+E17+E28+E36</f>
        <v>1936438932</v>
      </c>
      <c r="F5" s="138">
        <f>F6+F17+F28+F36</f>
        <v>1860066969</v>
      </c>
      <c r="G5" s="226">
        <f aca="true" t="shared" si="0" ref="G5:G44">F5/D5*100</f>
        <v>96.89936569411509</v>
      </c>
      <c r="H5" s="144">
        <f>F5/E5*100</f>
        <v>96.0560613744157</v>
      </c>
    </row>
    <row r="6" spans="1:8" s="3" customFormat="1" ht="25.5">
      <c r="A6" s="242">
        <v>63</v>
      </c>
      <c r="B6" s="77"/>
      <c r="C6" s="11" t="s">
        <v>346</v>
      </c>
      <c r="D6" s="138">
        <f>D7+D9</f>
        <v>339390609</v>
      </c>
      <c r="E6" s="138">
        <f>E7+E9</f>
        <v>322926335</v>
      </c>
      <c r="F6" s="138">
        <f>F7+F9</f>
        <v>288671839</v>
      </c>
      <c r="G6" s="226">
        <f t="shared" si="0"/>
        <v>85.05593005373935</v>
      </c>
      <c r="H6" s="144">
        <f>F6/E6*100</f>
        <v>89.39247367360113</v>
      </c>
    </row>
    <row r="7" spans="1:8" s="3" customFormat="1" ht="25.5">
      <c r="A7" s="33">
        <v>632</v>
      </c>
      <c r="B7" s="77"/>
      <c r="C7" s="114" t="s">
        <v>347</v>
      </c>
      <c r="D7" s="138">
        <f>D8</f>
        <v>2740459</v>
      </c>
      <c r="E7" s="138">
        <f>E8</f>
        <v>3000000</v>
      </c>
      <c r="F7" s="138">
        <f>F8</f>
        <v>1556841</v>
      </c>
      <c r="G7" s="226">
        <f t="shared" si="0"/>
        <v>56.809497970960344</v>
      </c>
      <c r="H7" s="144">
        <f>F7/E7*100</f>
        <v>51.89470000000001</v>
      </c>
    </row>
    <row r="8" spans="1:8" s="104" customFormat="1" ht="12.75">
      <c r="A8" s="114"/>
      <c r="B8" s="149">
        <v>6322</v>
      </c>
      <c r="C8" s="117" t="s">
        <v>177</v>
      </c>
      <c r="D8" s="140">
        <v>2740459</v>
      </c>
      <c r="E8" s="207">
        <v>3000000</v>
      </c>
      <c r="F8" s="140">
        <v>1556841</v>
      </c>
      <c r="G8" s="227">
        <f t="shared" si="0"/>
        <v>56.809497970960344</v>
      </c>
      <c r="H8" s="144"/>
    </row>
    <row r="9" spans="1:8" s="3" customFormat="1" ht="12.75">
      <c r="A9" s="33">
        <v>633</v>
      </c>
      <c r="B9" s="116"/>
      <c r="C9" s="114" t="s">
        <v>152</v>
      </c>
      <c r="D9" s="138">
        <f>D10+D13</f>
        <v>336650150</v>
      </c>
      <c r="E9" s="138">
        <f>E10+E13</f>
        <v>319926335</v>
      </c>
      <c r="F9" s="138">
        <f>F10+F13</f>
        <v>287114998</v>
      </c>
      <c r="G9" s="226">
        <f t="shared" si="0"/>
        <v>85.28586664821032</v>
      </c>
      <c r="H9" s="144">
        <f>F9/E9*100</f>
        <v>89.74409624640623</v>
      </c>
    </row>
    <row r="10" spans="1:8" s="104" customFormat="1" ht="12.75">
      <c r="A10" s="114"/>
      <c r="B10" s="150">
        <v>6331</v>
      </c>
      <c r="C10" s="34" t="s">
        <v>153</v>
      </c>
      <c r="D10" s="140">
        <v>700000</v>
      </c>
      <c r="E10" s="207">
        <f>E11</f>
        <v>2830080</v>
      </c>
      <c r="F10" s="140">
        <f>F11+F12</f>
        <v>3130000</v>
      </c>
      <c r="G10" s="228">
        <f t="shared" si="0"/>
        <v>447.14285714285717</v>
      </c>
      <c r="H10" s="215">
        <f>F10/E10*100</f>
        <v>110.59758028041611</v>
      </c>
    </row>
    <row r="11" spans="1:8" s="104" customFormat="1" ht="12.75" hidden="1">
      <c r="A11" s="114"/>
      <c r="B11" s="150"/>
      <c r="C11" s="34" t="s">
        <v>159</v>
      </c>
      <c r="D11" s="151">
        <v>2830000</v>
      </c>
      <c r="E11" s="207">
        <v>2830080</v>
      </c>
      <c r="F11" s="151">
        <v>2830000</v>
      </c>
      <c r="G11" s="228">
        <f t="shared" si="0"/>
        <v>100</v>
      </c>
      <c r="H11" s="215">
        <f>F11/E11*100</f>
        <v>99.99717322478516</v>
      </c>
    </row>
    <row r="12" spans="1:8" s="104" customFormat="1" ht="12.75" hidden="1">
      <c r="A12" s="114"/>
      <c r="B12" s="150"/>
      <c r="C12" s="34" t="s">
        <v>160</v>
      </c>
      <c r="D12" s="151">
        <v>300000</v>
      </c>
      <c r="E12" s="207"/>
      <c r="F12" s="151">
        <v>300000</v>
      </c>
      <c r="G12" s="228">
        <f t="shared" si="0"/>
        <v>100</v>
      </c>
      <c r="H12" s="215"/>
    </row>
    <row r="13" spans="1:8" s="104" customFormat="1" ht="12.75">
      <c r="A13" s="114"/>
      <c r="B13" s="150">
        <v>6332</v>
      </c>
      <c r="C13" s="117" t="s">
        <v>154</v>
      </c>
      <c r="D13" s="151">
        <v>335950150</v>
      </c>
      <c r="E13" s="207">
        <f>E14+E15+E16</f>
        <v>317096255</v>
      </c>
      <c r="F13" s="151">
        <f>F14+F15+F16</f>
        <v>283984998</v>
      </c>
      <c r="G13" s="228">
        <f t="shared" si="0"/>
        <v>84.5318860551186</v>
      </c>
      <c r="H13" s="215">
        <f aca="true" t="shared" si="1" ref="H13:H20">F13/E13*100</f>
        <v>89.55797916944809</v>
      </c>
    </row>
    <row r="14" spans="1:11" s="104" customFormat="1" ht="12.75" hidden="1">
      <c r="A14" s="114"/>
      <c r="B14" s="150"/>
      <c r="C14" s="34" t="s">
        <v>159</v>
      </c>
      <c r="D14" s="151">
        <v>276733479</v>
      </c>
      <c r="E14" s="207">
        <v>307521255</v>
      </c>
      <c r="F14" s="151">
        <v>276733479</v>
      </c>
      <c r="G14" s="226">
        <f t="shared" si="0"/>
        <v>100</v>
      </c>
      <c r="H14" s="144">
        <f t="shared" si="1"/>
        <v>89.98840714278433</v>
      </c>
      <c r="J14" s="43">
        <f>E14+E11+E16</f>
        <v>310701335</v>
      </c>
      <c r="K14" s="43">
        <f>F14+F11+F16</f>
        <v>279913479</v>
      </c>
    </row>
    <row r="15" spans="1:8" s="104" customFormat="1" ht="12.75" hidden="1">
      <c r="A15" s="114"/>
      <c r="B15" s="150"/>
      <c r="C15" s="34" t="s">
        <v>160</v>
      </c>
      <c r="D15" s="151">
        <v>6901519</v>
      </c>
      <c r="E15" s="207">
        <v>9225000</v>
      </c>
      <c r="F15" s="151">
        <v>6901519</v>
      </c>
      <c r="G15" s="226">
        <f t="shared" si="0"/>
        <v>100</v>
      </c>
      <c r="H15" s="144">
        <f t="shared" si="1"/>
        <v>74.81321409214092</v>
      </c>
    </row>
    <row r="16" spans="1:8" s="104" customFormat="1" ht="12.75" hidden="1">
      <c r="A16" s="114"/>
      <c r="B16" s="150"/>
      <c r="C16" s="34" t="s">
        <v>356</v>
      </c>
      <c r="D16" s="151">
        <v>350000</v>
      </c>
      <c r="E16" s="207">
        <v>350000</v>
      </c>
      <c r="F16" s="151">
        <v>350000</v>
      </c>
      <c r="G16" s="226">
        <f t="shared" si="0"/>
        <v>100</v>
      </c>
      <c r="H16" s="144">
        <f t="shared" si="1"/>
        <v>100</v>
      </c>
    </row>
    <row r="17" spans="1:8" s="3" customFormat="1" ht="12.75">
      <c r="A17" s="242">
        <v>64</v>
      </c>
      <c r="B17" s="77"/>
      <c r="C17" s="33" t="s">
        <v>41</v>
      </c>
      <c r="D17" s="139">
        <f>D18+D23+D26</f>
        <v>46256881</v>
      </c>
      <c r="E17" s="139">
        <f>E18+E23+E26</f>
        <v>33580000</v>
      </c>
      <c r="F17" s="139">
        <f>F18+F23+F26</f>
        <v>30302072</v>
      </c>
      <c r="G17" s="226">
        <f t="shared" si="0"/>
        <v>65.5082473027094</v>
      </c>
      <c r="H17" s="144">
        <f t="shared" si="1"/>
        <v>90.23845145920191</v>
      </c>
    </row>
    <row r="18" spans="1:8" s="3" customFormat="1" ht="12.75">
      <c r="A18" s="107">
        <v>641</v>
      </c>
      <c r="B18" s="77"/>
      <c r="C18" s="33" t="s">
        <v>42</v>
      </c>
      <c r="D18" s="139">
        <f>SUM(D19:D22)</f>
        <v>43983550</v>
      </c>
      <c r="E18" s="139">
        <f>SUM(E19:E22)</f>
        <v>30700000</v>
      </c>
      <c r="F18" s="139">
        <f>SUM(F19:F22)</f>
        <v>28516259</v>
      </c>
      <c r="G18" s="226">
        <f t="shared" si="0"/>
        <v>64.83391859001831</v>
      </c>
      <c r="H18" s="144">
        <f t="shared" si="1"/>
        <v>92.88683713355049</v>
      </c>
    </row>
    <row r="19" spans="1:8" s="104" customFormat="1" ht="12.75">
      <c r="A19" s="107"/>
      <c r="B19" s="149">
        <v>6413</v>
      </c>
      <c r="C19" s="36" t="s">
        <v>44</v>
      </c>
      <c r="D19" s="140">
        <v>6082318</v>
      </c>
      <c r="E19" s="207">
        <v>10000000</v>
      </c>
      <c r="F19" s="140">
        <v>11106188</v>
      </c>
      <c r="G19" s="228">
        <f t="shared" si="0"/>
        <v>182.59795032091384</v>
      </c>
      <c r="H19" s="215">
        <f t="shared" si="1"/>
        <v>111.06187999999999</v>
      </c>
    </row>
    <row r="20" spans="1:8" s="104" customFormat="1" ht="12.75">
      <c r="A20" s="107"/>
      <c r="B20" s="149">
        <v>6414</v>
      </c>
      <c r="C20" s="36" t="s">
        <v>45</v>
      </c>
      <c r="D20" s="140">
        <v>17850187</v>
      </c>
      <c r="E20" s="207">
        <v>13700000</v>
      </c>
      <c r="F20" s="140">
        <v>9582150</v>
      </c>
      <c r="G20" s="228">
        <f t="shared" si="0"/>
        <v>53.680950233182436</v>
      </c>
      <c r="H20" s="215">
        <f t="shared" si="1"/>
        <v>69.94270072992701</v>
      </c>
    </row>
    <row r="21" spans="1:8" s="104" customFormat="1" ht="12.75">
      <c r="A21" s="107"/>
      <c r="B21" s="149">
        <v>6416</v>
      </c>
      <c r="C21" s="36" t="s">
        <v>397</v>
      </c>
      <c r="D21" s="140">
        <v>737605</v>
      </c>
      <c r="E21" s="207"/>
      <c r="F21" s="140"/>
      <c r="G21" s="228">
        <f t="shared" si="0"/>
        <v>0</v>
      </c>
      <c r="H21" s="215"/>
    </row>
    <row r="22" spans="1:8" s="104" customFormat="1" ht="12.75">
      <c r="A22" s="107"/>
      <c r="B22" s="149">
        <v>6419</v>
      </c>
      <c r="C22" s="34" t="s">
        <v>47</v>
      </c>
      <c r="D22" s="140">
        <v>19313440</v>
      </c>
      <c r="E22" s="207">
        <v>7000000</v>
      </c>
      <c r="F22" s="140">
        <v>7827921</v>
      </c>
      <c r="G22" s="228">
        <f t="shared" si="0"/>
        <v>40.53095150320192</v>
      </c>
      <c r="H22" s="215">
        <f aca="true" t="shared" si="2" ref="H22:H42">F22/E22*100</f>
        <v>111.82744285714286</v>
      </c>
    </row>
    <row r="23" spans="1:8" s="3" customFormat="1" ht="12.75">
      <c r="A23" s="107">
        <v>642</v>
      </c>
      <c r="B23" s="77"/>
      <c r="C23" s="33" t="s">
        <v>48</v>
      </c>
      <c r="D23" s="139">
        <f>SUM(D24:D25)</f>
        <v>1997484</v>
      </c>
      <c r="E23" s="139">
        <f>SUM(E24:E25)</f>
        <v>2500000</v>
      </c>
      <c r="F23" s="139">
        <f>SUM(F24:F25)</f>
        <v>1518821</v>
      </c>
      <c r="G23" s="226">
        <f t="shared" si="0"/>
        <v>76.0367041738507</v>
      </c>
      <c r="H23" s="144">
        <f t="shared" si="2"/>
        <v>60.75284</v>
      </c>
    </row>
    <row r="24" spans="1:8" s="104" customFormat="1" ht="12.75">
      <c r="A24" s="107"/>
      <c r="B24" s="149">
        <v>6422</v>
      </c>
      <c r="C24" s="36" t="s">
        <v>49</v>
      </c>
      <c r="D24" s="140">
        <v>1369992</v>
      </c>
      <c r="E24" s="207">
        <v>1100000</v>
      </c>
      <c r="F24" s="140">
        <v>1072122</v>
      </c>
      <c r="G24" s="228">
        <f t="shared" si="0"/>
        <v>78.25753727029064</v>
      </c>
      <c r="H24" s="215">
        <f t="shared" si="2"/>
        <v>97.46563636363636</v>
      </c>
    </row>
    <row r="25" spans="1:8" s="104" customFormat="1" ht="12.75">
      <c r="A25" s="107"/>
      <c r="B25" s="149">
        <v>6429</v>
      </c>
      <c r="C25" s="34" t="s">
        <v>50</v>
      </c>
      <c r="D25" s="140">
        <v>627492</v>
      </c>
      <c r="E25" s="207">
        <v>1400000</v>
      </c>
      <c r="F25" s="140">
        <v>446699</v>
      </c>
      <c r="G25" s="228">
        <f t="shared" si="0"/>
        <v>71.18799920955168</v>
      </c>
      <c r="H25" s="215">
        <f t="shared" si="2"/>
        <v>31.907071428571427</v>
      </c>
    </row>
    <row r="26" spans="1:8" s="104" customFormat="1" ht="13.5" customHeight="1">
      <c r="A26" s="107">
        <v>643</v>
      </c>
      <c r="B26" s="149"/>
      <c r="C26" s="33" t="s">
        <v>43</v>
      </c>
      <c r="D26" s="139">
        <f>D27</f>
        <v>275847</v>
      </c>
      <c r="E26" s="139">
        <f>E27</f>
        <v>380000</v>
      </c>
      <c r="F26" s="139">
        <f>F27</f>
        <v>266992</v>
      </c>
      <c r="G26" s="226">
        <f t="shared" si="0"/>
        <v>96.78988714758545</v>
      </c>
      <c r="H26" s="144">
        <f t="shared" si="2"/>
        <v>70.26105263157895</v>
      </c>
    </row>
    <row r="27" spans="1:8" s="104" customFormat="1" ht="25.5" customHeight="1">
      <c r="A27" s="107"/>
      <c r="B27" s="197">
        <v>6436</v>
      </c>
      <c r="C27" s="34" t="s">
        <v>283</v>
      </c>
      <c r="D27" s="140">
        <v>275847</v>
      </c>
      <c r="E27" s="207">
        <v>380000</v>
      </c>
      <c r="F27" s="140">
        <v>266992</v>
      </c>
      <c r="G27" s="228">
        <f t="shared" si="0"/>
        <v>96.78988714758545</v>
      </c>
      <c r="H27" s="215">
        <f t="shared" si="2"/>
        <v>70.26105263157895</v>
      </c>
    </row>
    <row r="28" spans="1:8" s="3" customFormat="1" ht="25.5" customHeight="1">
      <c r="A28" s="243">
        <v>65</v>
      </c>
      <c r="B28" s="77"/>
      <c r="C28" s="33" t="s">
        <v>348</v>
      </c>
      <c r="D28" s="139">
        <f>D29</f>
        <v>1509851755</v>
      </c>
      <c r="E28" s="139">
        <f>E29</f>
        <v>1550777597</v>
      </c>
      <c r="F28" s="139">
        <f>F29</f>
        <v>1512889475</v>
      </c>
      <c r="G28" s="226">
        <f t="shared" si="0"/>
        <v>100.20119326218222</v>
      </c>
      <c r="H28" s="144">
        <f t="shared" si="2"/>
        <v>97.5568307103936</v>
      </c>
    </row>
    <row r="29" spans="1:8" s="3" customFormat="1" ht="12.75">
      <c r="A29" s="107">
        <v>652</v>
      </c>
      <c r="B29" s="77"/>
      <c r="C29" s="33" t="s">
        <v>51</v>
      </c>
      <c r="D29" s="139">
        <f>D30+D35</f>
        <v>1509851755</v>
      </c>
      <c r="E29" s="139">
        <f>E30+E35</f>
        <v>1550777597</v>
      </c>
      <c r="F29" s="139">
        <f>F30+F35</f>
        <v>1512889475</v>
      </c>
      <c r="G29" s="226">
        <f t="shared" si="0"/>
        <v>100.20119326218222</v>
      </c>
      <c r="H29" s="144">
        <f t="shared" si="2"/>
        <v>97.5568307103936</v>
      </c>
    </row>
    <row r="30" spans="1:8" s="104" customFormat="1" ht="12.75">
      <c r="A30" s="107"/>
      <c r="B30" s="149">
        <v>6522</v>
      </c>
      <c r="C30" s="34" t="s">
        <v>349</v>
      </c>
      <c r="D30" s="140">
        <v>1495755366</v>
      </c>
      <c r="E30" s="207">
        <f>SUM(E31:E34)</f>
        <v>1471000000</v>
      </c>
      <c r="F30" s="140">
        <f>SUM(F31:F34)</f>
        <v>1439240084</v>
      </c>
      <c r="G30" s="228">
        <f t="shared" si="0"/>
        <v>96.2216226473494</v>
      </c>
      <c r="H30" s="215">
        <f t="shared" si="2"/>
        <v>97.84093025152957</v>
      </c>
    </row>
    <row r="31" spans="1:8" s="104" customFormat="1" ht="12.75" hidden="1">
      <c r="A31" s="107"/>
      <c r="B31" s="149"/>
      <c r="C31" s="36" t="s">
        <v>155</v>
      </c>
      <c r="D31" s="151">
        <v>757640824</v>
      </c>
      <c r="E31" s="207">
        <v>720000000</v>
      </c>
      <c r="F31" s="151">
        <v>757640824</v>
      </c>
      <c r="G31" s="228">
        <f t="shared" si="0"/>
        <v>100</v>
      </c>
      <c r="H31" s="215">
        <f t="shared" si="2"/>
        <v>105.22789222222222</v>
      </c>
    </row>
    <row r="32" spans="1:8" s="104" customFormat="1" ht="12.75" hidden="1">
      <c r="A32" s="107"/>
      <c r="B32" s="149"/>
      <c r="C32" s="36" t="s">
        <v>52</v>
      </c>
      <c r="D32" s="151">
        <v>218712095</v>
      </c>
      <c r="E32" s="207">
        <v>221000000</v>
      </c>
      <c r="F32" s="151">
        <v>218712095</v>
      </c>
      <c r="G32" s="228">
        <f t="shared" si="0"/>
        <v>100</v>
      </c>
      <c r="H32" s="215">
        <f t="shared" si="2"/>
        <v>98.96474886877829</v>
      </c>
    </row>
    <row r="33" spans="1:8" s="104" customFormat="1" ht="12.75" hidden="1">
      <c r="A33" s="107"/>
      <c r="B33" s="149"/>
      <c r="C33" s="36" t="s">
        <v>53</v>
      </c>
      <c r="D33" s="151">
        <v>284723937</v>
      </c>
      <c r="E33" s="207">
        <v>300000000</v>
      </c>
      <c r="F33" s="151">
        <v>284723937</v>
      </c>
      <c r="G33" s="228">
        <f t="shared" si="0"/>
        <v>100</v>
      </c>
      <c r="H33" s="215">
        <f t="shared" si="2"/>
        <v>94.907979</v>
      </c>
    </row>
    <row r="34" spans="1:8" s="104" customFormat="1" ht="12.75" hidden="1">
      <c r="A34" s="107"/>
      <c r="B34" s="149"/>
      <c r="C34" s="36" t="s">
        <v>156</v>
      </c>
      <c r="D34" s="151">
        <v>178163228</v>
      </c>
      <c r="E34" s="207">
        <v>230000000</v>
      </c>
      <c r="F34" s="151">
        <v>178163228</v>
      </c>
      <c r="G34" s="228">
        <f t="shared" si="0"/>
        <v>100</v>
      </c>
      <c r="H34" s="215">
        <f t="shared" si="2"/>
        <v>77.46227304347826</v>
      </c>
    </row>
    <row r="35" spans="1:8" s="104" customFormat="1" ht="12.75">
      <c r="A35" s="107"/>
      <c r="B35" s="149">
        <v>6526</v>
      </c>
      <c r="C35" s="36" t="s">
        <v>54</v>
      </c>
      <c r="D35" s="151">
        <v>14096389</v>
      </c>
      <c r="E35" s="207">
        <v>79777597</v>
      </c>
      <c r="F35" s="151">
        <v>73649391</v>
      </c>
      <c r="G35" s="228">
        <f t="shared" si="0"/>
        <v>522.4699105565262</v>
      </c>
      <c r="H35" s="215">
        <f t="shared" si="2"/>
        <v>92.31838732871334</v>
      </c>
    </row>
    <row r="36" spans="1:8" s="3" customFormat="1" ht="25.5">
      <c r="A36" s="175">
        <v>66</v>
      </c>
      <c r="B36" s="77"/>
      <c r="C36" s="198" t="s">
        <v>350</v>
      </c>
      <c r="D36" s="139">
        <f aca="true" t="shared" si="3" ref="D36:F37">D37</f>
        <v>24087076</v>
      </c>
      <c r="E36" s="139">
        <f t="shared" si="3"/>
        <v>29155000</v>
      </c>
      <c r="F36" s="139">
        <f t="shared" si="3"/>
        <v>28203583</v>
      </c>
      <c r="G36" s="226">
        <f t="shared" si="0"/>
        <v>117.09010674438028</v>
      </c>
      <c r="H36" s="144">
        <f t="shared" si="2"/>
        <v>96.73669353455668</v>
      </c>
    </row>
    <row r="37" spans="1:8" s="3" customFormat="1" ht="12.75">
      <c r="A37" s="107">
        <v>663</v>
      </c>
      <c r="B37" s="77"/>
      <c r="C37" s="35" t="s">
        <v>55</v>
      </c>
      <c r="D37" s="139">
        <f t="shared" si="3"/>
        <v>24087076</v>
      </c>
      <c r="E37" s="139">
        <f t="shared" si="3"/>
        <v>29155000</v>
      </c>
      <c r="F37" s="139">
        <f t="shared" si="3"/>
        <v>28203583</v>
      </c>
      <c r="G37" s="226">
        <f t="shared" si="0"/>
        <v>117.09010674438028</v>
      </c>
      <c r="H37" s="144">
        <f t="shared" si="2"/>
        <v>96.73669353455668</v>
      </c>
    </row>
    <row r="38" spans="1:8" s="104" customFormat="1" ht="12.75">
      <c r="A38" s="107"/>
      <c r="B38" s="149">
        <v>6632</v>
      </c>
      <c r="C38" s="36" t="s">
        <v>57</v>
      </c>
      <c r="D38" s="140">
        <v>24087076</v>
      </c>
      <c r="E38" s="207">
        <v>29155000</v>
      </c>
      <c r="F38" s="140">
        <v>28203583</v>
      </c>
      <c r="G38" s="228">
        <f t="shared" si="0"/>
        <v>117.09010674438028</v>
      </c>
      <c r="H38" s="215">
        <f t="shared" si="2"/>
        <v>96.73669353455668</v>
      </c>
    </row>
    <row r="39" spans="1:8" s="3" customFormat="1" ht="25.5" customHeight="1">
      <c r="A39" s="107">
        <v>7</v>
      </c>
      <c r="B39" s="80"/>
      <c r="C39" s="35" t="s">
        <v>58</v>
      </c>
      <c r="D39" s="139">
        <f aca="true" t="shared" si="4" ref="D39:F41">D40</f>
        <v>115036</v>
      </c>
      <c r="E39" s="139">
        <f t="shared" si="4"/>
        <v>100000</v>
      </c>
      <c r="F39" s="139">
        <f t="shared" si="4"/>
        <v>75712</v>
      </c>
      <c r="G39" s="226">
        <f t="shared" si="0"/>
        <v>65.8159184950798</v>
      </c>
      <c r="H39" s="144">
        <f t="shared" si="2"/>
        <v>75.712</v>
      </c>
    </row>
    <row r="40" spans="1:8" s="3" customFormat="1" ht="12.75">
      <c r="A40" s="114">
        <v>72</v>
      </c>
      <c r="B40" s="80"/>
      <c r="C40" s="35" t="s">
        <v>62</v>
      </c>
      <c r="D40" s="139">
        <f>+D41+D43</f>
        <v>115036</v>
      </c>
      <c r="E40" s="139">
        <f t="shared" si="4"/>
        <v>100000</v>
      </c>
      <c r="F40" s="139">
        <f t="shared" si="4"/>
        <v>75712</v>
      </c>
      <c r="G40" s="226">
        <f t="shared" si="0"/>
        <v>65.8159184950798</v>
      </c>
      <c r="H40" s="144">
        <f t="shared" si="2"/>
        <v>75.712</v>
      </c>
    </row>
    <row r="41" spans="1:8" s="3" customFormat="1" ht="12.75">
      <c r="A41" s="107">
        <v>721</v>
      </c>
      <c r="B41" s="80"/>
      <c r="C41" s="35" t="s">
        <v>60</v>
      </c>
      <c r="D41" s="139">
        <f t="shared" si="4"/>
        <v>67044</v>
      </c>
      <c r="E41" s="139">
        <f t="shared" si="4"/>
        <v>100000</v>
      </c>
      <c r="F41" s="139">
        <f t="shared" si="4"/>
        <v>75712</v>
      </c>
      <c r="G41" s="226">
        <f t="shared" si="0"/>
        <v>112.92882286259768</v>
      </c>
      <c r="H41" s="144">
        <f t="shared" si="2"/>
        <v>75.712</v>
      </c>
    </row>
    <row r="42" spans="1:8" s="104" customFormat="1" ht="12.75">
      <c r="A42" s="107"/>
      <c r="B42" s="149">
        <v>7211</v>
      </c>
      <c r="C42" s="36" t="s">
        <v>61</v>
      </c>
      <c r="D42" s="140">
        <v>67044</v>
      </c>
      <c r="E42" s="207">
        <v>100000</v>
      </c>
      <c r="F42" s="140">
        <v>75712</v>
      </c>
      <c r="G42" s="228">
        <f t="shared" si="0"/>
        <v>112.92882286259768</v>
      </c>
      <c r="H42" s="215">
        <f t="shared" si="2"/>
        <v>75.712</v>
      </c>
    </row>
    <row r="43" spans="1:8" s="3" customFormat="1" ht="12.75">
      <c r="A43" s="107">
        <v>723</v>
      </c>
      <c r="B43" s="80"/>
      <c r="C43" s="35" t="s">
        <v>398</v>
      </c>
      <c r="D43" s="139">
        <f>+D44</f>
        <v>47992</v>
      </c>
      <c r="E43" s="139"/>
      <c r="F43" s="139"/>
      <c r="G43" s="227">
        <f t="shared" si="0"/>
        <v>0</v>
      </c>
      <c r="H43" s="144"/>
    </row>
    <row r="44" spans="1:8" s="3" customFormat="1" ht="13.5" customHeight="1">
      <c r="A44" s="242"/>
      <c r="B44" s="77">
        <v>7231</v>
      </c>
      <c r="C44" s="36" t="s">
        <v>399</v>
      </c>
      <c r="D44" s="124">
        <v>47992</v>
      </c>
      <c r="E44" s="124"/>
      <c r="F44" s="124"/>
      <c r="G44" s="227">
        <f t="shared" si="0"/>
        <v>0</v>
      </c>
      <c r="H44" s="144"/>
    </row>
    <row r="45" spans="1:8" s="3" customFormat="1" ht="13.5" customHeight="1">
      <c r="A45" s="242"/>
      <c r="B45" s="77"/>
      <c r="C45" s="36"/>
      <c r="D45" s="36"/>
      <c r="H45" s="145"/>
    </row>
    <row r="46" spans="1:8" s="3" customFormat="1" ht="13.5" customHeight="1">
      <c r="A46" s="242"/>
      <c r="B46" s="77"/>
      <c r="C46" s="36"/>
      <c r="D46" s="36"/>
      <c r="H46" s="145"/>
    </row>
    <row r="47" spans="1:8" s="3" customFormat="1" ht="13.5" customHeight="1">
      <c r="A47" s="242"/>
      <c r="B47" s="77"/>
      <c r="C47" s="36"/>
      <c r="D47" s="36"/>
      <c r="H47" s="145"/>
    </row>
    <row r="48" spans="1:8" s="3" customFormat="1" ht="13.5" customHeight="1">
      <c r="A48" s="242"/>
      <c r="B48" s="77"/>
      <c r="C48" s="36"/>
      <c r="D48" s="36"/>
      <c r="H48" s="145"/>
    </row>
    <row r="49" spans="1:8" s="3" customFormat="1" ht="13.5" customHeight="1">
      <c r="A49" s="242"/>
      <c r="B49" s="77"/>
      <c r="C49" s="36"/>
      <c r="D49" s="36"/>
      <c r="H49" s="145"/>
    </row>
    <row r="50" spans="1:8" s="3" customFormat="1" ht="13.5" customHeight="1">
      <c r="A50" s="242"/>
      <c r="B50" s="77"/>
      <c r="C50" s="36"/>
      <c r="D50" s="36"/>
      <c r="H50" s="145"/>
    </row>
    <row r="51" spans="1:8" s="3" customFormat="1" ht="13.5" customHeight="1">
      <c r="A51" s="242"/>
      <c r="B51" s="77"/>
      <c r="C51" s="36"/>
      <c r="D51" s="36"/>
      <c r="H51" s="145"/>
    </row>
    <row r="52" spans="1:8" s="8" customFormat="1" ht="27" customHeight="1">
      <c r="A52" s="242"/>
      <c r="B52" s="77"/>
      <c r="C52" s="76"/>
      <c r="D52" s="76"/>
      <c r="H52" s="146"/>
    </row>
    <row r="53" spans="1:8" s="3" customFormat="1" ht="13.5" customHeight="1">
      <c r="A53" s="242"/>
      <c r="B53" s="77"/>
      <c r="C53" s="76"/>
      <c r="D53" s="76"/>
      <c r="H53" s="145"/>
    </row>
    <row r="54" spans="1:8" s="3" customFormat="1" ht="13.5" customHeight="1">
      <c r="A54" s="242"/>
      <c r="B54" s="77"/>
      <c r="C54" s="76"/>
      <c r="D54" s="76"/>
      <c r="H54" s="145"/>
    </row>
    <row r="55" spans="1:8" s="3" customFormat="1" ht="13.5" customHeight="1">
      <c r="A55" s="242"/>
      <c r="B55" s="77"/>
      <c r="C55" s="76"/>
      <c r="D55" s="76"/>
      <c r="H55" s="145"/>
    </row>
    <row r="56" spans="1:8" s="3" customFormat="1" ht="13.5" customHeight="1">
      <c r="A56" s="242"/>
      <c r="B56" s="77"/>
      <c r="C56" s="76"/>
      <c r="D56" s="76"/>
      <c r="H56" s="145"/>
    </row>
    <row r="57" spans="1:8" s="3" customFormat="1" ht="13.5" customHeight="1">
      <c r="A57" s="242"/>
      <c r="B57" s="77"/>
      <c r="C57" s="76"/>
      <c r="D57" s="76"/>
      <c r="H57" s="145"/>
    </row>
    <row r="58" spans="1:8" s="3" customFormat="1" ht="13.5" customHeight="1">
      <c r="A58" s="242"/>
      <c r="B58" s="77"/>
      <c r="C58" s="76"/>
      <c r="D58" s="76"/>
      <c r="H58" s="145"/>
    </row>
    <row r="59" spans="1:8" s="3" customFormat="1" ht="13.5" customHeight="1">
      <c r="A59" s="242"/>
      <c r="B59" s="77"/>
      <c r="C59" s="76"/>
      <c r="D59" s="76"/>
      <c r="H59" s="145"/>
    </row>
    <row r="60" spans="1:8" s="3" customFormat="1" ht="13.5" customHeight="1">
      <c r="A60" s="242"/>
      <c r="B60" s="77"/>
      <c r="C60" s="76"/>
      <c r="D60" s="76"/>
      <c r="H60" s="145"/>
    </row>
    <row r="61" spans="1:8" s="3" customFormat="1" ht="13.5" customHeight="1">
      <c r="A61" s="242"/>
      <c r="B61" s="77"/>
      <c r="C61" s="76"/>
      <c r="D61" s="76"/>
      <c r="H61" s="145"/>
    </row>
    <row r="62" spans="1:8" s="3" customFormat="1" ht="13.5" customHeight="1">
      <c r="A62" s="242"/>
      <c r="B62" s="77"/>
      <c r="C62" s="76"/>
      <c r="D62" s="76"/>
      <c r="H62" s="145"/>
    </row>
    <row r="63" spans="1:8" s="3" customFormat="1" ht="13.5" customHeight="1">
      <c r="A63" s="242"/>
      <c r="B63" s="77"/>
      <c r="C63" s="76"/>
      <c r="D63" s="76"/>
      <c r="H63" s="145"/>
    </row>
    <row r="64" spans="1:8" s="3" customFormat="1" ht="13.5" customHeight="1">
      <c r="A64" s="242"/>
      <c r="B64" s="77"/>
      <c r="C64" s="76"/>
      <c r="D64" s="76"/>
      <c r="H64" s="145"/>
    </row>
    <row r="65" spans="1:8" s="3" customFormat="1" ht="13.5" customHeight="1">
      <c r="A65" s="242"/>
      <c r="B65" s="77"/>
      <c r="C65" s="76"/>
      <c r="D65" s="76"/>
      <c r="H65" s="145"/>
    </row>
    <row r="66" spans="1:8" s="3" customFormat="1" ht="18" customHeight="1">
      <c r="A66" s="244"/>
      <c r="B66" s="26"/>
      <c r="C66" s="76"/>
      <c r="D66" s="76"/>
      <c r="H66" s="145"/>
    </row>
    <row r="67" spans="1:8" s="3" customFormat="1" ht="12.75">
      <c r="A67" s="245"/>
      <c r="B67" s="18"/>
      <c r="C67" s="76"/>
      <c r="D67" s="76"/>
      <c r="H67" s="145"/>
    </row>
    <row r="68" spans="1:8" s="3" customFormat="1" ht="12.75">
      <c r="A68" s="245"/>
      <c r="B68" s="18"/>
      <c r="C68" s="76"/>
      <c r="D68" s="76"/>
      <c r="H68" s="145"/>
    </row>
    <row r="69" spans="1:8" s="3" customFormat="1" ht="12.75">
      <c r="A69" s="245"/>
      <c r="B69" s="18"/>
      <c r="C69" s="76"/>
      <c r="D69" s="76"/>
      <c r="H69" s="145"/>
    </row>
    <row r="70" spans="1:8" s="3" customFormat="1" ht="12.75">
      <c r="A70" s="245"/>
      <c r="B70" s="19"/>
      <c r="C70" s="76"/>
      <c r="D70" s="76"/>
      <c r="H70" s="145"/>
    </row>
    <row r="71" spans="1:8" s="3" customFormat="1" ht="12.75">
      <c r="A71" s="245"/>
      <c r="B71" s="19"/>
      <c r="C71" s="76"/>
      <c r="D71" s="76"/>
      <c r="H71" s="145"/>
    </row>
    <row r="72" spans="1:8" s="3" customFormat="1" ht="12.75">
      <c r="A72" s="245"/>
      <c r="B72" s="19"/>
      <c r="C72" s="76"/>
      <c r="D72" s="76"/>
      <c r="H72" s="145"/>
    </row>
    <row r="73" spans="1:8" s="3" customFormat="1" ht="12.75">
      <c r="A73" s="245"/>
      <c r="B73" s="20"/>
      <c r="C73" s="76"/>
      <c r="D73" s="76"/>
      <c r="H73" s="145"/>
    </row>
    <row r="74" spans="1:8" s="3" customFormat="1" ht="12.75">
      <c r="A74" s="245"/>
      <c r="B74" s="20"/>
      <c r="C74" s="76"/>
      <c r="D74" s="76"/>
      <c r="H74" s="145"/>
    </row>
    <row r="75" spans="1:8" s="3" customFormat="1" ht="12.75">
      <c r="A75" s="245"/>
      <c r="B75" s="19"/>
      <c r="C75" s="76"/>
      <c r="D75" s="76"/>
      <c r="H75" s="145"/>
    </row>
    <row r="76" spans="1:8" s="3" customFormat="1" ht="12.75">
      <c r="A76" s="245"/>
      <c r="B76" s="20"/>
      <c r="C76" s="76"/>
      <c r="D76" s="76"/>
      <c r="H76" s="145"/>
    </row>
    <row r="77" spans="1:8" s="3" customFormat="1" ht="12.75">
      <c r="A77" s="245"/>
      <c r="B77" s="20"/>
      <c r="C77" s="76"/>
      <c r="D77" s="76"/>
      <c r="H77" s="145"/>
    </row>
    <row r="78" spans="1:8" s="3" customFormat="1" ht="12.75">
      <c r="A78" s="245"/>
      <c r="B78" s="20"/>
      <c r="C78" s="76"/>
      <c r="D78" s="76"/>
      <c r="H78" s="145"/>
    </row>
    <row r="79" spans="1:8" s="3" customFormat="1" ht="12.75">
      <c r="A79" s="245"/>
      <c r="B79" s="20"/>
      <c r="C79" s="10"/>
      <c r="D79" s="10"/>
      <c r="H79" s="145"/>
    </row>
    <row r="80" spans="1:8" s="3" customFormat="1" ht="12.75">
      <c r="A80" s="245"/>
      <c r="B80" s="20"/>
      <c r="C80" s="10"/>
      <c r="D80" s="10"/>
      <c r="H80" s="145"/>
    </row>
    <row r="81" spans="1:8" s="3" customFormat="1" ht="12.75">
      <c r="A81" s="245"/>
      <c r="B81" s="20"/>
      <c r="C81" s="16"/>
      <c r="D81" s="16"/>
      <c r="H81" s="145"/>
    </row>
    <row r="82" spans="1:8" s="3" customFormat="1" ht="12.75">
      <c r="A82" s="245"/>
      <c r="B82" s="20"/>
      <c r="C82" s="10"/>
      <c r="D82" s="10"/>
      <c r="H82" s="145"/>
    </row>
    <row r="83" spans="1:8" s="3" customFormat="1" ht="12.75">
      <c r="A83" s="245"/>
      <c r="B83" s="20"/>
      <c r="C83" s="10"/>
      <c r="D83" s="10"/>
      <c r="H83" s="145"/>
    </row>
    <row r="84" spans="1:8" s="3" customFormat="1" ht="12.75">
      <c r="A84" s="245"/>
      <c r="B84" s="20"/>
      <c r="C84" s="16"/>
      <c r="D84" s="16"/>
      <c r="H84" s="145"/>
    </row>
    <row r="85" spans="1:8" s="3" customFormat="1" ht="12.75">
      <c r="A85" s="245"/>
      <c r="B85" s="20"/>
      <c r="C85" s="10"/>
      <c r="D85" s="10"/>
      <c r="H85" s="145"/>
    </row>
    <row r="86" spans="1:8" s="3" customFormat="1" ht="12.75">
      <c r="A86" s="245"/>
      <c r="B86" s="20"/>
      <c r="C86" s="10"/>
      <c r="D86" s="10"/>
      <c r="H86" s="145"/>
    </row>
    <row r="87" spans="1:8" s="3" customFormat="1" ht="13.5" customHeight="1">
      <c r="A87" s="245"/>
      <c r="B87" s="20"/>
      <c r="C87" s="10"/>
      <c r="D87" s="10"/>
      <c r="H87" s="145"/>
    </row>
    <row r="88" spans="1:8" s="3" customFormat="1" ht="13.5" customHeight="1">
      <c r="A88" s="245"/>
      <c r="B88" s="20"/>
      <c r="C88" s="9"/>
      <c r="D88" s="9"/>
      <c r="H88" s="145"/>
    </row>
    <row r="89" spans="1:8" s="3" customFormat="1" ht="13.5" customHeight="1">
      <c r="A89" s="245"/>
      <c r="B89" s="20"/>
      <c r="C89" s="7"/>
      <c r="D89" s="7"/>
      <c r="H89" s="145"/>
    </row>
    <row r="90" spans="1:8" s="3" customFormat="1" ht="26.25" customHeight="1">
      <c r="A90" s="245"/>
      <c r="B90" s="19"/>
      <c r="C90" s="39"/>
      <c r="D90" s="39"/>
      <c r="H90" s="145"/>
    </row>
    <row r="91" spans="1:8" s="3" customFormat="1" ht="13.5" customHeight="1">
      <c r="A91" s="245"/>
      <c r="B91" s="20"/>
      <c r="C91" s="10"/>
      <c r="D91" s="10"/>
      <c r="H91" s="145"/>
    </row>
    <row r="92" spans="1:8" s="3" customFormat="1" ht="13.5" customHeight="1">
      <c r="A92" s="245"/>
      <c r="B92" s="20"/>
      <c r="C92" s="9"/>
      <c r="D92" s="9"/>
      <c r="H92" s="145"/>
    </row>
    <row r="93" spans="1:8" s="3" customFormat="1" ht="13.5" customHeight="1">
      <c r="A93" s="245"/>
      <c r="B93" s="20"/>
      <c r="C93" s="9"/>
      <c r="D93" s="9"/>
      <c r="H93" s="145"/>
    </row>
    <row r="94" spans="1:8" s="3" customFormat="1" ht="13.5" customHeight="1">
      <c r="A94" s="245"/>
      <c r="B94" s="22"/>
      <c r="C94" s="16"/>
      <c r="D94" s="16"/>
      <c r="H94" s="145"/>
    </row>
    <row r="95" spans="1:8" s="3" customFormat="1" ht="13.5" customHeight="1">
      <c r="A95" s="245"/>
      <c r="B95" s="21"/>
      <c r="C95" s="14"/>
      <c r="D95" s="14"/>
      <c r="H95" s="145"/>
    </row>
    <row r="96" spans="1:8" s="3" customFormat="1" ht="13.5" customHeight="1">
      <c r="A96" s="245"/>
      <c r="B96" s="19"/>
      <c r="C96" s="15"/>
      <c r="D96" s="15"/>
      <c r="H96" s="145"/>
    </row>
    <row r="97" spans="1:8" s="3" customFormat="1" ht="13.5" customHeight="1">
      <c r="A97" s="245"/>
      <c r="B97" s="20"/>
      <c r="C97" s="10"/>
      <c r="D97" s="10"/>
      <c r="H97" s="145"/>
    </row>
    <row r="98" spans="1:8" s="3" customFormat="1" ht="28.5" customHeight="1">
      <c r="A98" s="245"/>
      <c r="B98" s="20"/>
      <c r="C98" s="199"/>
      <c r="D98" s="199"/>
      <c r="H98" s="145"/>
    </row>
    <row r="99" spans="1:8" s="3" customFormat="1" ht="13.5" customHeight="1">
      <c r="A99" s="245"/>
      <c r="B99" s="20"/>
      <c r="C99" s="16"/>
      <c r="D99" s="16"/>
      <c r="H99" s="145"/>
    </row>
    <row r="100" spans="1:8" s="3" customFormat="1" ht="13.5" customHeight="1">
      <c r="A100" s="245"/>
      <c r="B100" s="20"/>
      <c r="C100" s="10"/>
      <c r="D100" s="10"/>
      <c r="H100" s="145"/>
    </row>
    <row r="101" spans="1:8" s="3" customFormat="1" ht="13.5" customHeight="1">
      <c r="A101" s="245"/>
      <c r="B101" s="20"/>
      <c r="C101" s="15"/>
      <c r="D101" s="15"/>
      <c r="H101" s="145"/>
    </row>
    <row r="102" spans="1:8" s="3" customFormat="1" ht="13.5" customHeight="1">
      <c r="A102" s="245"/>
      <c r="B102" s="20"/>
      <c r="C102" s="10"/>
      <c r="D102" s="10"/>
      <c r="H102" s="145"/>
    </row>
    <row r="103" spans="1:8" s="3" customFormat="1" ht="22.5" customHeight="1">
      <c r="A103" s="245"/>
      <c r="B103" s="20"/>
      <c r="C103" s="39"/>
      <c r="D103" s="39"/>
      <c r="H103" s="145"/>
    </row>
    <row r="104" spans="1:8" s="3" customFormat="1" ht="13.5" customHeight="1">
      <c r="A104" s="245"/>
      <c r="B104" s="21"/>
      <c r="C104" s="14"/>
      <c r="D104" s="14"/>
      <c r="H104" s="145"/>
    </row>
    <row r="105" spans="1:8" s="3" customFormat="1" ht="13.5" customHeight="1">
      <c r="A105" s="245"/>
      <c r="B105" s="21"/>
      <c r="C105" s="7"/>
      <c r="D105" s="7"/>
      <c r="H105" s="145"/>
    </row>
    <row r="106" spans="1:8" s="3" customFormat="1" ht="13.5" customHeight="1">
      <c r="A106" s="245"/>
      <c r="B106" s="21"/>
      <c r="C106" s="23"/>
      <c r="D106" s="23"/>
      <c r="H106" s="145"/>
    </row>
    <row r="107" spans="1:8" s="3" customFormat="1" ht="13.5" customHeight="1">
      <c r="A107" s="245"/>
      <c r="B107" s="19"/>
      <c r="C107" s="16"/>
      <c r="D107" s="16"/>
      <c r="H107" s="145"/>
    </row>
    <row r="108" spans="1:8" s="3" customFormat="1" ht="13.5" customHeight="1">
      <c r="A108" s="245"/>
      <c r="B108" s="20"/>
      <c r="C108" s="10"/>
      <c r="D108" s="10"/>
      <c r="H108" s="145"/>
    </row>
    <row r="109" spans="1:8" s="3" customFormat="1" ht="13.5" customHeight="1">
      <c r="A109" s="245"/>
      <c r="B109" s="20"/>
      <c r="C109" s="9"/>
      <c r="D109" s="9"/>
      <c r="H109" s="145"/>
    </row>
    <row r="110" spans="1:8" s="3" customFormat="1" ht="13.5" customHeight="1">
      <c r="A110" s="245"/>
      <c r="B110" s="20"/>
      <c r="C110" s="7"/>
      <c r="D110" s="7"/>
      <c r="H110" s="145"/>
    </row>
    <row r="111" spans="1:8" s="3" customFormat="1" ht="13.5" customHeight="1">
      <c r="A111" s="245"/>
      <c r="B111" s="19"/>
      <c r="C111" s="16"/>
      <c r="D111" s="16"/>
      <c r="H111" s="145"/>
    </row>
    <row r="112" spans="1:8" s="3" customFormat="1" ht="13.5" customHeight="1">
      <c r="A112" s="245"/>
      <c r="B112" s="21"/>
      <c r="C112" s="10"/>
      <c r="D112" s="10"/>
      <c r="H112" s="145"/>
    </row>
    <row r="113" spans="1:8" s="3" customFormat="1" ht="13.5" customHeight="1">
      <c r="A113" s="245"/>
      <c r="B113" s="21"/>
      <c r="C113" s="7"/>
      <c r="D113" s="7"/>
      <c r="H113" s="145"/>
    </row>
    <row r="114" spans="1:8" s="3" customFormat="1" ht="22.5" customHeight="1">
      <c r="A114" s="245"/>
      <c r="B114" s="19"/>
      <c r="C114" s="39"/>
      <c r="D114" s="39"/>
      <c r="H114" s="145"/>
    </row>
    <row r="115" spans="1:8" s="3" customFormat="1" ht="13.5" customHeight="1">
      <c r="A115" s="245"/>
      <c r="B115" s="20"/>
      <c r="C115" s="10"/>
      <c r="D115" s="10"/>
      <c r="H115" s="145"/>
    </row>
    <row r="116" spans="1:8" s="3" customFormat="1" ht="13.5" customHeight="1">
      <c r="A116" s="245"/>
      <c r="B116" s="19"/>
      <c r="C116" s="16"/>
      <c r="D116" s="16"/>
      <c r="H116" s="145"/>
    </row>
    <row r="117" spans="1:8" s="3" customFormat="1" ht="13.5" customHeight="1">
      <c r="A117" s="245"/>
      <c r="B117" s="20"/>
      <c r="C117" s="10"/>
      <c r="D117" s="10"/>
      <c r="H117" s="145"/>
    </row>
    <row r="118" spans="1:8" s="3" customFormat="1" ht="13.5" customHeight="1">
      <c r="A118" s="245"/>
      <c r="B118" s="20"/>
      <c r="C118" s="10"/>
      <c r="D118" s="10"/>
      <c r="H118" s="145"/>
    </row>
    <row r="119" spans="1:8" s="3" customFormat="1" ht="13.5" customHeight="1">
      <c r="A119" s="245"/>
      <c r="B119" s="18"/>
      <c r="C119" s="7"/>
      <c r="D119" s="7"/>
      <c r="H119" s="145"/>
    </row>
    <row r="120" spans="1:8" s="3" customFormat="1" ht="13.5" customHeight="1">
      <c r="A120" s="245"/>
      <c r="B120" s="24"/>
      <c r="C120" s="7"/>
      <c r="D120" s="7"/>
      <c r="H120" s="145"/>
    </row>
    <row r="121" spans="1:8" s="3" customFormat="1" ht="13.5" customHeight="1">
      <c r="A121" s="245"/>
      <c r="B121" s="24"/>
      <c r="C121" s="9"/>
      <c r="D121" s="9"/>
      <c r="H121" s="145"/>
    </row>
    <row r="122" spans="1:8" s="3" customFormat="1" ht="13.5" customHeight="1">
      <c r="A122" s="245"/>
      <c r="B122" s="19"/>
      <c r="C122" s="15"/>
      <c r="D122" s="15"/>
      <c r="H122" s="145"/>
    </row>
    <row r="123" spans="1:8" s="3" customFormat="1" ht="12.75">
      <c r="A123" s="245"/>
      <c r="B123" s="20"/>
      <c r="C123" s="10"/>
      <c r="D123" s="10"/>
      <c r="H123" s="145"/>
    </row>
    <row r="124" spans="1:8" s="3" customFormat="1" ht="12.75">
      <c r="A124" s="245"/>
      <c r="B124" s="20"/>
      <c r="C124" s="7"/>
      <c r="D124" s="7"/>
      <c r="H124" s="145"/>
    </row>
    <row r="125" spans="1:8" s="3" customFormat="1" ht="12.75">
      <c r="A125" s="245"/>
      <c r="B125" s="20"/>
      <c r="C125" s="9"/>
      <c r="D125" s="9"/>
      <c r="H125" s="145"/>
    </row>
    <row r="126" spans="1:8" s="3" customFormat="1" ht="12.75">
      <c r="A126" s="245"/>
      <c r="B126" s="19"/>
      <c r="C126" s="16"/>
      <c r="D126" s="16"/>
      <c r="H126" s="145"/>
    </row>
    <row r="127" spans="1:8" s="3" customFormat="1" ht="12.75">
      <c r="A127" s="245"/>
      <c r="B127" s="20"/>
      <c r="C127" s="10"/>
      <c r="D127" s="10"/>
      <c r="H127" s="145"/>
    </row>
    <row r="128" spans="1:8" s="3" customFormat="1" ht="12.75">
      <c r="A128" s="245"/>
      <c r="B128" s="20"/>
      <c r="C128" s="10"/>
      <c r="D128" s="10"/>
      <c r="H128" s="145"/>
    </row>
    <row r="129" spans="1:8" s="3" customFormat="1" ht="12.75">
      <c r="A129" s="245"/>
      <c r="B129" s="81"/>
      <c r="C129" s="5"/>
      <c r="D129" s="5"/>
      <c r="H129" s="145"/>
    </row>
    <row r="130" spans="1:8" s="3" customFormat="1" ht="12.75">
      <c r="A130" s="245"/>
      <c r="B130" s="20"/>
      <c r="C130" s="10"/>
      <c r="D130" s="10"/>
      <c r="H130" s="145"/>
    </row>
    <row r="131" spans="1:8" s="3" customFormat="1" ht="12.75">
      <c r="A131" s="245"/>
      <c r="B131" s="20"/>
      <c r="C131" s="10"/>
      <c r="D131" s="10"/>
      <c r="H131" s="145"/>
    </row>
    <row r="132" spans="1:8" s="3" customFormat="1" ht="12.75">
      <c r="A132" s="245"/>
      <c r="B132" s="20"/>
      <c r="C132" s="10"/>
      <c r="D132" s="10"/>
      <c r="H132" s="145"/>
    </row>
    <row r="133" spans="1:8" s="3" customFormat="1" ht="12.75">
      <c r="A133" s="245"/>
      <c r="B133" s="19"/>
      <c r="C133" s="16"/>
      <c r="D133" s="16"/>
      <c r="H133" s="145"/>
    </row>
    <row r="134" spans="1:8" s="3" customFormat="1" ht="12.75">
      <c r="A134" s="245"/>
      <c r="B134" s="20"/>
      <c r="C134" s="10"/>
      <c r="D134" s="10"/>
      <c r="H134" s="145"/>
    </row>
    <row r="135" spans="1:8" s="3" customFormat="1" ht="12.75">
      <c r="A135" s="245"/>
      <c r="B135" s="19"/>
      <c r="C135" s="16"/>
      <c r="D135" s="16"/>
      <c r="H135" s="145"/>
    </row>
    <row r="136" spans="1:8" s="3" customFormat="1" ht="12.75">
      <c r="A136" s="245"/>
      <c r="B136" s="20"/>
      <c r="C136" s="10"/>
      <c r="D136" s="10"/>
      <c r="H136" s="145"/>
    </row>
    <row r="137" spans="1:8" s="3" customFormat="1" ht="12.75">
      <c r="A137" s="245"/>
      <c r="B137" s="20"/>
      <c r="C137" s="10"/>
      <c r="D137" s="10"/>
      <c r="H137" s="145"/>
    </row>
    <row r="138" spans="1:8" s="3" customFormat="1" ht="12.75">
      <c r="A138" s="245"/>
      <c r="B138" s="20"/>
      <c r="C138" s="10"/>
      <c r="D138" s="10"/>
      <c r="H138" s="145"/>
    </row>
    <row r="139" spans="1:8" s="3" customFormat="1" ht="12.75">
      <c r="A139" s="245"/>
      <c r="B139" s="20"/>
      <c r="C139" s="10"/>
      <c r="D139" s="10"/>
      <c r="H139" s="145"/>
    </row>
    <row r="140" spans="1:8" s="3" customFormat="1" ht="28.5" customHeight="1">
      <c r="A140" s="13"/>
      <c r="B140" s="17"/>
      <c r="C140" s="200"/>
      <c r="D140" s="221"/>
      <c r="H140" s="145"/>
    </row>
    <row r="141" spans="1:8" s="3" customFormat="1" ht="12.75">
      <c r="A141" s="245"/>
      <c r="B141" s="20"/>
      <c r="C141" s="9"/>
      <c r="D141" s="9"/>
      <c r="H141" s="145"/>
    </row>
    <row r="142" spans="1:8" s="3" customFormat="1" ht="12.75">
      <c r="A142" s="245"/>
      <c r="B142" s="82"/>
      <c r="C142" s="6"/>
      <c r="D142" s="6"/>
      <c r="H142" s="145"/>
    </row>
    <row r="143" spans="1:8" s="3" customFormat="1" ht="12.75">
      <c r="A143" s="245"/>
      <c r="B143" s="20"/>
      <c r="C143" s="10"/>
      <c r="D143" s="10"/>
      <c r="H143" s="145"/>
    </row>
    <row r="144" spans="1:8" s="3" customFormat="1" ht="12.75">
      <c r="A144" s="245"/>
      <c r="B144" s="81"/>
      <c r="C144" s="5"/>
      <c r="D144" s="5"/>
      <c r="H144" s="145"/>
    </row>
    <row r="145" spans="1:8" s="3" customFormat="1" ht="12.75">
      <c r="A145" s="245"/>
      <c r="B145" s="81"/>
      <c r="C145" s="5"/>
      <c r="D145" s="5"/>
      <c r="H145" s="145"/>
    </row>
    <row r="146" spans="1:8" s="3" customFormat="1" ht="12.75">
      <c r="A146" s="245"/>
      <c r="B146" s="20"/>
      <c r="C146" s="10"/>
      <c r="D146" s="10"/>
      <c r="H146" s="145"/>
    </row>
    <row r="147" spans="1:8" s="3" customFormat="1" ht="12.75">
      <c r="A147" s="245"/>
      <c r="B147" s="19"/>
      <c r="C147" s="16"/>
      <c r="D147" s="16"/>
      <c r="H147" s="145"/>
    </row>
    <row r="148" spans="1:8" s="3" customFormat="1" ht="12.75">
      <c r="A148" s="245"/>
      <c r="B148" s="20"/>
      <c r="C148" s="10"/>
      <c r="D148" s="10"/>
      <c r="H148" s="145"/>
    </row>
    <row r="149" spans="1:8" s="3" customFormat="1" ht="12.75">
      <c r="A149" s="245"/>
      <c r="B149" s="20"/>
      <c r="C149" s="10"/>
      <c r="D149" s="10"/>
      <c r="H149" s="145"/>
    </row>
    <row r="150" spans="1:8" s="3" customFormat="1" ht="12.75">
      <c r="A150" s="245"/>
      <c r="B150" s="19"/>
      <c r="C150" s="16"/>
      <c r="D150" s="16"/>
      <c r="H150" s="145"/>
    </row>
    <row r="151" spans="1:8" s="3" customFormat="1" ht="12.75">
      <c r="A151" s="245"/>
      <c r="B151" s="20"/>
      <c r="C151" s="10"/>
      <c r="D151" s="10"/>
      <c r="H151" s="145"/>
    </row>
    <row r="152" spans="1:8" s="3" customFormat="1" ht="12.75">
      <c r="A152" s="245"/>
      <c r="B152" s="81"/>
      <c r="C152" s="5"/>
      <c r="D152" s="5"/>
      <c r="H152" s="145"/>
    </row>
    <row r="153" spans="1:8" s="3" customFormat="1" ht="12.75">
      <c r="A153" s="245"/>
      <c r="B153" s="19"/>
      <c r="C153" s="6"/>
      <c r="D153" s="6"/>
      <c r="H153" s="145"/>
    </row>
    <row r="154" spans="1:8" s="3" customFormat="1" ht="12.75">
      <c r="A154" s="245"/>
      <c r="B154" s="21"/>
      <c r="C154" s="5"/>
      <c r="D154" s="5"/>
      <c r="H154" s="145"/>
    </row>
    <row r="155" spans="1:8" s="3" customFormat="1" ht="12.75">
      <c r="A155" s="245"/>
      <c r="B155" s="19"/>
      <c r="C155" s="16"/>
      <c r="D155" s="16"/>
      <c r="H155" s="145"/>
    </row>
    <row r="156" spans="1:8" s="3" customFormat="1" ht="12.75">
      <c r="A156" s="245"/>
      <c r="B156" s="20"/>
      <c r="C156" s="10"/>
      <c r="D156" s="10"/>
      <c r="H156" s="145"/>
    </row>
    <row r="157" spans="1:8" s="3" customFormat="1" ht="12.75">
      <c r="A157" s="245"/>
      <c r="B157" s="20"/>
      <c r="C157" s="9"/>
      <c r="D157" s="9"/>
      <c r="H157" s="145"/>
    </row>
    <row r="158" spans="1:8" s="3" customFormat="1" ht="12.75">
      <c r="A158" s="245"/>
      <c r="B158" s="21"/>
      <c r="C158" s="16"/>
      <c r="D158" s="16"/>
      <c r="H158" s="145"/>
    </row>
    <row r="159" spans="1:8" s="3" customFormat="1" ht="12.75">
      <c r="A159" s="245"/>
      <c r="B159" s="21"/>
      <c r="C159" s="5"/>
      <c r="D159" s="5"/>
      <c r="H159" s="145"/>
    </row>
    <row r="160" spans="1:8" s="3" customFormat="1" ht="12.75">
      <c r="A160" s="245"/>
      <c r="B160" s="21"/>
      <c r="C160" s="25"/>
      <c r="D160" s="25"/>
      <c r="H160" s="145"/>
    </row>
    <row r="161" spans="1:8" s="3" customFormat="1" ht="12.75">
      <c r="A161" s="245"/>
      <c r="B161" s="19"/>
      <c r="C161" s="15"/>
      <c r="D161" s="15"/>
      <c r="H161" s="145"/>
    </row>
    <row r="162" spans="1:8" s="3" customFormat="1" ht="12.75">
      <c r="A162" s="245"/>
      <c r="B162" s="20"/>
      <c r="C162" s="10"/>
      <c r="D162" s="10"/>
      <c r="H162" s="145"/>
    </row>
    <row r="163" spans="1:8" s="3" customFormat="1" ht="12.75">
      <c r="A163" s="245"/>
      <c r="B163" s="82"/>
      <c r="C163" s="4"/>
      <c r="D163" s="4"/>
      <c r="H163" s="145"/>
    </row>
    <row r="164" spans="1:8" s="3" customFormat="1" ht="11.25" customHeight="1">
      <c r="A164" s="245"/>
      <c r="B164" s="81"/>
      <c r="C164" s="5"/>
      <c r="D164" s="5"/>
      <c r="H164" s="145"/>
    </row>
    <row r="165" spans="1:8" s="3" customFormat="1" ht="24" customHeight="1">
      <c r="A165" s="245"/>
      <c r="B165" s="81"/>
      <c r="C165" s="201"/>
      <c r="D165" s="201"/>
      <c r="H165" s="145"/>
    </row>
    <row r="166" spans="1:8" s="3" customFormat="1" ht="15" customHeight="1">
      <c r="A166" s="245"/>
      <c r="B166" s="81"/>
      <c r="C166" s="201"/>
      <c r="D166" s="201"/>
      <c r="H166" s="145"/>
    </row>
    <row r="167" spans="1:8" s="3" customFormat="1" ht="11.25" customHeight="1">
      <c r="A167" s="245"/>
      <c r="B167" s="82"/>
      <c r="C167" s="6"/>
      <c r="D167" s="6"/>
      <c r="H167" s="145"/>
    </row>
    <row r="168" spans="1:8" s="3" customFormat="1" ht="12.75">
      <c r="A168" s="245"/>
      <c r="B168" s="81"/>
      <c r="C168" s="5"/>
      <c r="D168" s="5"/>
      <c r="H168" s="145"/>
    </row>
    <row r="169" spans="1:8" s="3" customFormat="1" ht="13.5" customHeight="1">
      <c r="A169" s="245"/>
      <c r="B169" s="81"/>
      <c r="C169" s="1"/>
      <c r="D169" s="1"/>
      <c r="H169" s="145"/>
    </row>
    <row r="170" spans="1:8" s="3" customFormat="1" ht="12.75" customHeight="1">
      <c r="A170" s="245"/>
      <c r="B170" s="81"/>
      <c r="C170" s="9"/>
      <c r="D170" s="9"/>
      <c r="H170" s="145"/>
    </row>
    <row r="171" spans="1:8" s="3" customFormat="1" ht="12.75" customHeight="1">
      <c r="A171" s="245"/>
      <c r="B171" s="19"/>
      <c r="C171" s="15"/>
      <c r="D171" s="15"/>
      <c r="H171" s="145"/>
    </row>
    <row r="172" spans="1:8" s="3" customFormat="1" ht="12.75">
      <c r="A172" s="245"/>
      <c r="B172" s="20"/>
      <c r="C172" s="10"/>
      <c r="D172" s="10"/>
      <c r="H172" s="145"/>
    </row>
    <row r="173" spans="1:8" s="3" customFormat="1" ht="12.75">
      <c r="A173" s="245"/>
      <c r="B173" s="20"/>
      <c r="C173" s="25"/>
      <c r="D173" s="25"/>
      <c r="H173" s="145"/>
    </row>
    <row r="174" spans="1:8" s="3" customFormat="1" ht="12.75">
      <c r="A174" s="245"/>
      <c r="B174" s="82"/>
      <c r="C174" s="6"/>
      <c r="D174" s="6"/>
      <c r="H174" s="145"/>
    </row>
    <row r="175" spans="1:8" s="3" customFormat="1" ht="12.75">
      <c r="A175" s="245"/>
      <c r="B175" s="81"/>
      <c r="C175" s="5"/>
      <c r="D175" s="5"/>
      <c r="H175" s="145"/>
    </row>
    <row r="176" spans="1:8" s="3" customFormat="1" ht="12.75">
      <c r="A176" s="245"/>
      <c r="B176" s="20"/>
      <c r="C176" s="10"/>
      <c r="D176" s="10"/>
      <c r="H176" s="145"/>
    </row>
    <row r="177" spans="1:8" s="3" customFormat="1" ht="19.5" customHeight="1">
      <c r="A177" s="246"/>
      <c r="B177" s="79"/>
      <c r="C177" s="7"/>
      <c r="D177" s="7"/>
      <c r="H177" s="145"/>
    </row>
    <row r="178" spans="1:8" s="3" customFormat="1" ht="15" customHeight="1">
      <c r="A178" s="245"/>
      <c r="B178" s="18"/>
      <c r="C178" s="7"/>
      <c r="D178" s="7"/>
      <c r="H178" s="145"/>
    </row>
    <row r="179" spans="1:8" s="3" customFormat="1" ht="12.75">
      <c r="A179" s="245"/>
      <c r="B179" s="18"/>
      <c r="C179" s="9"/>
      <c r="D179" s="9"/>
      <c r="H179" s="145"/>
    </row>
    <row r="180" spans="1:8" s="3" customFormat="1" ht="12.75">
      <c r="A180" s="245"/>
      <c r="B180" s="20"/>
      <c r="C180" s="7"/>
      <c r="D180" s="7"/>
      <c r="H180" s="145"/>
    </row>
    <row r="181" spans="1:8" s="3" customFormat="1" ht="12.75">
      <c r="A181" s="245"/>
      <c r="B181" s="22"/>
      <c r="C181" s="16"/>
      <c r="D181" s="16"/>
      <c r="H181" s="145"/>
    </row>
    <row r="182" spans="1:8" s="3" customFormat="1" ht="12.75">
      <c r="A182" s="245"/>
      <c r="B182" s="20"/>
      <c r="C182" s="9"/>
      <c r="D182" s="9"/>
      <c r="H182" s="145"/>
    </row>
    <row r="183" spans="1:8" s="3" customFormat="1" ht="12.75">
      <c r="A183" s="245"/>
      <c r="B183" s="20"/>
      <c r="C183" s="9"/>
      <c r="D183" s="9"/>
      <c r="H183" s="145"/>
    </row>
    <row r="184" spans="1:8" s="3" customFormat="1" ht="12.75">
      <c r="A184" s="245"/>
      <c r="B184" s="19"/>
      <c r="C184" s="15"/>
      <c r="D184" s="15"/>
      <c r="H184" s="145"/>
    </row>
    <row r="185" spans="1:8" s="3" customFormat="1" ht="22.5" customHeight="1">
      <c r="A185" s="245"/>
      <c r="B185" s="20"/>
      <c r="C185" s="199"/>
      <c r="D185" s="199"/>
      <c r="H185" s="145"/>
    </row>
    <row r="186" spans="1:8" s="3" customFormat="1" ht="12.75">
      <c r="A186" s="245"/>
      <c r="B186" s="20"/>
      <c r="C186" s="15"/>
      <c r="D186" s="15"/>
      <c r="H186" s="145"/>
    </row>
    <row r="187" spans="1:8" s="3" customFormat="1" ht="12.75">
      <c r="A187" s="245"/>
      <c r="B187" s="21"/>
      <c r="C187" s="7"/>
      <c r="D187" s="7"/>
      <c r="H187" s="145"/>
    </row>
    <row r="188" spans="1:8" s="3" customFormat="1" ht="12.75">
      <c r="A188" s="245"/>
      <c r="B188" s="21"/>
      <c r="C188" s="23"/>
      <c r="D188" s="23"/>
      <c r="H188" s="145"/>
    </row>
    <row r="189" spans="1:8" s="3" customFormat="1" ht="12.75">
      <c r="A189" s="245"/>
      <c r="B189" s="19"/>
      <c r="C189" s="16"/>
      <c r="D189" s="16"/>
      <c r="H189" s="145"/>
    </row>
    <row r="190" spans="1:8" s="3" customFormat="1" ht="13.5" customHeight="1">
      <c r="A190" s="245"/>
      <c r="B190" s="18"/>
      <c r="C190" s="7"/>
      <c r="D190" s="7"/>
      <c r="H190" s="145"/>
    </row>
    <row r="191" spans="1:8" s="3" customFormat="1" ht="13.5" customHeight="1">
      <c r="A191" s="245"/>
      <c r="B191" s="20"/>
      <c r="C191" s="7"/>
      <c r="D191" s="7"/>
      <c r="H191" s="145"/>
    </row>
    <row r="192" spans="1:8" s="3" customFormat="1" ht="13.5" customHeight="1">
      <c r="A192" s="245"/>
      <c r="B192" s="20"/>
      <c r="C192" s="9"/>
      <c r="D192" s="9"/>
      <c r="H192" s="145"/>
    </row>
    <row r="193" spans="1:8" s="3" customFormat="1" ht="12.75">
      <c r="A193" s="245"/>
      <c r="B193" s="19"/>
      <c r="C193" s="16"/>
      <c r="D193" s="16"/>
      <c r="H193" s="145"/>
    </row>
    <row r="194" spans="1:8" s="3" customFormat="1" ht="12.75">
      <c r="A194" s="245"/>
      <c r="B194" s="20"/>
      <c r="C194" s="9"/>
      <c r="D194" s="9"/>
      <c r="H194" s="145"/>
    </row>
    <row r="195" spans="1:8" s="3" customFormat="1" ht="12.75">
      <c r="A195" s="245"/>
      <c r="B195" s="82"/>
      <c r="C195" s="6"/>
      <c r="D195" s="6"/>
      <c r="H195" s="145"/>
    </row>
    <row r="196" spans="1:8" s="3" customFormat="1" ht="12.75">
      <c r="A196" s="245"/>
      <c r="B196" s="21"/>
      <c r="C196" s="25"/>
      <c r="D196" s="25"/>
      <c r="H196" s="145"/>
    </row>
    <row r="197" spans="1:8" s="3" customFormat="1" ht="12.75">
      <c r="A197" s="245"/>
      <c r="B197" s="19"/>
      <c r="C197" s="15"/>
      <c r="D197" s="15"/>
      <c r="H197" s="145"/>
    </row>
    <row r="198" spans="1:8" s="3" customFormat="1" ht="12.75">
      <c r="A198" s="245"/>
      <c r="B198" s="82"/>
      <c r="C198" s="27"/>
      <c r="D198" s="27"/>
      <c r="H198" s="145"/>
    </row>
    <row r="199" spans="1:8" s="3" customFormat="1" ht="12.75">
      <c r="A199" s="245"/>
      <c r="B199" s="81"/>
      <c r="C199" s="1"/>
      <c r="D199" s="1"/>
      <c r="H199" s="145"/>
    </row>
    <row r="200" spans="1:8" s="3" customFormat="1" ht="12.75">
      <c r="A200" s="245"/>
      <c r="B200" s="81"/>
      <c r="C200" s="9"/>
      <c r="D200" s="9"/>
      <c r="H200" s="145"/>
    </row>
    <row r="201" spans="1:8" s="3" customFormat="1" ht="12.75">
      <c r="A201" s="245"/>
      <c r="B201" s="19"/>
      <c r="C201" s="15"/>
      <c r="D201" s="15"/>
      <c r="H201" s="145"/>
    </row>
    <row r="202" spans="1:8" s="3" customFormat="1" ht="12.75">
      <c r="A202" s="245"/>
      <c r="B202" s="19"/>
      <c r="C202" s="15"/>
      <c r="D202" s="15"/>
      <c r="H202" s="145"/>
    </row>
    <row r="203" spans="1:8" s="3" customFormat="1" ht="12.75">
      <c r="A203" s="245"/>
      <c r="B203" s="20"/>
      <c r="C203" s="10"/>
      <c r="D203" s="10"/>
      <c r="H203" s="145"/>
    </row>
    <row r="204" spans="1:8" s="29" customFormat="1" ht="18" customHeight="1">
      <c r="A204" s="274"/>
      <c r="B204" s="274"/>
      <c r="C204" s="274"/>
      <c r="D204" s="31"/>
      <c r="H204" s="147"/>
    </row>
    <row r="205" spans="1:8" s="3" customFormat="1" ht="28.5" customHeight="1">
      <c r="A205" s="13"/>
      <c r="B205" s="17"/>
      <c r="C205" s="200"/>
      <c r="D205" s="221"/>
      <c r="H205" s="145"/>
    </row>
    <row r="206" spans="1:8" s="3" customFormat="1" ht="12.75">
      <c r="A206" s="245"/>
      <c r="B206" s="83"/>
      <c r="H206" s="145"/>
    </row>
    <row r="207" spans="1:8" s="3" customFormat="1" ht="12.75">
      <c r="A207" s="245"/>
      <c r="B207" s="84"/>
      <c r="C207" s="2"/>
      <c r="D207" s="2"/>
      <c r="H207" s="145"/>
    </row>
    <row r="208" spans="1:8" s="3" customFormat="1" ht="12.75">
      <c r="A208" s="245"/>
      <c r="B208" s="84"/>
      <c r="C208" s="2"/>
      <c r="D208" s="2"/>
      <c r="H208" s="145"/>
    </row>
    <row r="209" spans="1:8" s="3" customFormat="1" ht="17.25" customHeight="1">
      <c r="A209" s="245"/>
      <c r="B209" s="84"/>
      <c r="C209" s="2"/>
      <c r="D209" s="2"/>
      <c r="H209" s="145"/>
    </row>
    <row r="210" spans="1:8" s="3" customFormat="1" ht="13.5" customHeight="1">
      <c r="A210" s="245"/>
      <c r="B210" s="84"/>
      <c r="C210" s="2"/>
      <c r="D210" s="2"/>
      <c r="H210" s="145"/>
    </row>
    <row r="211" spans="1:8" s="3" customFormat="1" ht="12.75">
      <c r="A211" s="245"/>
      <c r="B211" s="84"/>
      <c r="C211" s="2"/>
      <c r="D211" s="2"/>
      <c r="H211" s="145"/>
    </row>
    <row r="212" spans="1:8" s="3" customFormat="1" ht="12.75">
      <c r="A212" s="245"/>
      <c r="B212" s="83"/>
      <c r="H212" s="145"/>
    </row>
    <row r="213" spans="1:8" s="3" customFormat="1" ht="12.75">
      <c r="A213" s="245"/>
      <c r="B213" s="84"/>
      <c r="C213" s="2"/>
      <c r="D213" s="2"/>
      <c r="H213" s="145"/>
    </row>
    <row r="214" spans="1:8" s="3" customFormat="1" ht="12.75">
      <c r="A214" s="245"/>
      <c r="B214" s="84"/>
      <c r="C214" s="28"/>
      <c r="D214" s="28"/>
      <c r="H214" s="145"/>
    </row>
    <row r="215" spans="1:8" s="3" customFormat="1" ht="12.75">
      <c r="A215" s="245"/>
      <c r="B215" s="84"/>
      <c r="C215" s="2"/>
      <c r="D215" s="2"/>
      <c r="H215" s="145"/>
    </row>
    <row r="216" spans="1:8" s="3" customFormat="1" ht="22.5" customHeight="1">
      <c r="A216" s="245"/>
      <c r="B216" s="84"/>
      <c r="C216" s="199"/>
      <c r="D216" s="199"/>
      <c r="H216" s="145"/>
    </row>
    <row r="217" spans="1:8" s="3" customFormat="1" ht="22.5" customHeight="1">
      <c r="A217" s="245"/>
      <c r="B217" s="19"/>
      <c r="C217" s="39"/>
      <c r="D217" s="39"/>
      <c r="H217" s="145"/>
    </row>
    <row r="218" spans="1:8" s="3" customFormat="1" ht="12.75">
      <c r="A218" s="245"/>
      <c r="B218" s="83"/>
      <c r="H218" s="145"/>
    </row>
    <row r="219" spans="1:8" s="3" customFormat="1" ht="12.75">
      <c r="A219" s="245"/>
      <c r="B219" s="83"/>
      <c r="H219" s="145"/>
    </row>
    <row r="220" spans="1:8" s="3" customFormat="1" ht="12.75">
      <c r="A220" s="245"/>
      <c r="B220" s="83"/>
      <c r="H220" s="145"/>
    </row>
    <row r="221" spans="1:8" s="3" customFormat="1" ht="12.75">
      <c r="A221" s="245"/>
      <c r="B221" s="83"/>
      <c r="H221" s="145"/>
    </row>
    <row r="222" spans="1:8" s="3" customFormat="1" ht="12.75">
      <c r="A222" s="245"/>
      <c r="B222" s="83"/>
      <c r="H222" s="145"/>
    </row>
    <row r="223" spans="1:8" s="3" customFormat="1" ht="12.75">
      <c r="A223" s="245"/>
      <c r="B223" s="83"/>
      <c r="H223" s="145"/>
    </row>
    <row r="224" spans="1:8" s="3" customFormat="1" ht="12.75">
      <c r="A224" s="245"/>
      <c r="B224" s="83"/>
      <c r="H224" s="145"/>
    </row>
    <row r="225" spans="1:8" s="3" customFormat="1" ht="12.75">
      <c r="A225" s="245"/>
      <c r="B225" s="83"/>
      <c r="H225" s="145"/>
    </row>
    <row r="226" spans="1:8" s="3" customFormat="1" ht="12.75">
      <c r="A226" s="245"/>
      <c r="B226" s="83"/>
      <c r="H226" s="145"/>
    </row>
    <row r="227" spans="1:8" s="3" customFormat="1" ht="12.75">
      <c r="A227" s="245"/>
      <c r="B227" s="83"/>
      <c r="H227" s="145"/>
    </row>
    <row r="228" spans="1:8" s="3" customFormat="1" ht="12.75">
      <c r="A228" s="245"/>
      <c r="B228" s="83"/>
      <c r="H228" s="145"/>
    </row>
    <row r="229" spans="1:8" s="3" customFormat="1" ht="12.75">
      <c r="A229" s="245"/>
      <c r="B229" s="83"/>
      <c r="H229" s="145"/>
    </row>
    <row r="230" spans="1:8" s="3" customFormat="1" ht="12.75">
      <c r="A230" s="245"/>
      <c r="B230" s="83"/>
      <c r="H230" s="145"/>
    </row>
    <row r="231" spans="1:8" s="3" customFormat="1" ht="12.75">
      <c r="A231" s="245"/>
      <c r="B231" s="83"/>
      <c r="H231" s="145"/>
    </row>
    <row r="232" spans="1:8" s="3" customFormat="1" ht="12.75">
      <c r="A232" s="245"/>
      <c r="B232" s="83"/>
      <c r="H232" s="145"/>
    </row>
    <row r="233" spans="1:8" s="3" customFormat="1" ht="12.75">
      <c r="A233" s="245"/>
      <c r="B233" s="83"/>
      <c r="H233" s="145"/>
    </row>
    <row r="234" spans="1:8" s="3" customFormat="1" ht="12.75">
      <c r="A234" s="245"/>
      <c r="B234" s="83"/>
      <c r="H234" s="145"/>
    </row>
    <row r="235" spans="1:8" s="3" customFormat="1" ht="12.75">
      <c r="A235" s="245"/>
      <c r="B235" s="83"/>
      <c r="H235" s="145"/>
    </row>
    <row r="236" spans="1:8" s="3" customFormat="1" ht="12.75">
      <c r="A236" s="245"/>
      <c r="B236" s="83"/>
      <c r="H236" s="145"/>
    </row>
    <row r="237" spans="1:8" s="3" customFormat="1" ht="12.75">
      <c r="A237" s="245"/>
      <c r="B237" s="83"/>
      <c r="H237" s="145"/>
    </row>
    <row r="238" spans="1:8" s="3" customFormat="1" ht="12.75">
      <c r="A238" s="245"/>
      <c r="B238" s="83"/>
      <c r="H238" s="145"/>
    </row>
    <row r="239" spans="1:8" s="3" customFormat="1" ht="12.75">
      <c r="A239" s="245"/>
      <c r="B239" s="83"/>
      <c r="H239" s="145"/>
    </row>
    <row r="240" spans="1:8" s="3" customFormat="1" ht="12.75">
      <c r="A240" s="245"/>
      <c r="B240" s="83"/>
      <c r="H240" s="145"/>
    </row>
    <row r="241" spans="1:8" s="3" customFormat="1" ht="12.75">
      <c r="A241" s="245"/>
      <c r="B241" s="83"/>
      <c r="H241" s="145"/>
    </row>
    <row r="242" spans="1:8" s="3" customFormat="1" ht="12.75">
      <c r="A242" s="245"/>
      <c r="B242" s="83"/>
      <c r="H242" s="145"/>
    </row>
    <row r="243" spans="1:8" s="3" customFormat="1" ht="12.75">
      <c r="A243" s="245"/>
      <c r="B243" s="83"/>
      <c r="H243" s="145"/>
    </row>
    <row r="244" spans="1:8" s="3" customFormat="1" ht="12.75">
      <c r="A244" s="245"/>
      <c r="B244" s="83"/>
      <c r="H244" s="145"/>
    </row>
    <row r="245" spans="1:8" s="3" customFormat="1" ht="12.75">
      <c r="A245" s="245"/>
      <c r="B245" s="83"/>
      <c r="H245" s="145"/>
    </row>
    <row r="246" spans="1:8" s="3" customFormat="1" ht="12.75">
      <c r="A246" s="245"/>
      <c r="B246" s="83"/>
      <c r="H246" s="145"/>
    </row>
    <row r="247" spans="1:8" s="3" customFormat="1" ht="12.75">
      <c r="A247" s="245"/>
      <c r="B247" s="83"/>
      <c r="H247" s="145"/>
    </row>
    <row r="248" spans="1:8" s="3" customFormat="1" ht="12.75">
      <c r="A248" s="245"/>
      <c r="B248" s="83"/>
      <c r="H248" s="145"/>
    </row>
    <row r="249" spans="1:8" s="3" customFormat="1" ht="12.75">
      <c r="A249" s="245"/>
      <c r="B249" s="83"/>
      <c r="H249" s="145"/>
    </row>
    <row r="250" spans="1:8" s="3" customFormat="1" ht="12.75">
      <c r="A250" s="245"/>
      <c r="B250" s="83"/>
      <c r="H250" s="145"/>
    </row>
    <row r="251" spans="1:8" s="3" customFormat="1" ht="12.75">
      <c r="A251" s="245"/>
      <c r="B251" s="83"/>
      <c r="H251" s="145"/>
    </row>
    <row r="252" spans="1:8" s="3" customFormat="1" ht="12.75">
      <c r="A252" s="245"/>
      <c r="B252" s="83"/>
      <c r="H252" s="145"/>
    </row>
    <row r="253" spans="1:8" s="3" customFormat="1" ht="12.75">
      <c r="A253" s="245"/>
      <c r="B253" s="83"/>
      <c r="H253" s="145"/>
    </row>
    <row r="254" spans="1:8" s="3" customFormat="1" ht="12.75">
      <c r="A254" s="245"/>
      <c r="B254" s="83"/>
      <c r="H254" s="145"/>
    </row>
    <row r="255" spans="1:8" s="3" customFormat="1" ht="12.75">
      <c r="A255" s="245"/>
      <c r="B255" s="83"/>
      <c r="H255" s="145"/>
    </row>
    <row r="256" spans="1:8" s="3" customFormat="1" ht="12.75">
      <c r="A256" s="245"/>
      <c r="B256" s="83"/>
      <c r="H256" s="145"/>
    </row>
    <row r="257" spans="1:8" s="3" customFormat="1" ht="12.75">
      <c r="A257" s="245"/>
      <c r="B257" s="83"/>
      <c r="H257" s="145"/>
    </row>
    <row r="258" spans="1:8" s="3" customFormat="1" ht="12.75">
      <c r="A258" s="245"/>
      <c r="B258" s="83"/>
      <c r="H258" s="145"/>
    </row>
    <row r="259" spans="1:8" s="3" customFormat="1" ht="12.75">
      <c r="A259" s="245"/>
      <c r="B259" s="83"/>
      <c r="H259" s="145"/>
    </row>
    <row r="260" spans="1:8" s="3" customFormat="1" ht="12.75">
      <c r="A260" s="245"/>
      <c r="B260" s="83"/>
      <c r="H260" s="145"/>
    </row>
    <row r="261" spans="1:8" s="3" customFormat="1" ht="12.75">
      <c r="A261" s="245"/>
      <c r="B261" s="83"/>
      <c r="H261" s="145"/>
    </row>
    <row r="262" spans="1:8" s="3" customFormat="1" ht="12.75">
      <c r="A262" s="245"/>
      <c r="B262" s="83"/>
      <c r="H262" s="145"/>
    </row>
    <row r="263" spans="1:8" s="3" customFormat="1" ht="12.75">
      <c r="A263" s="245"/>
      <c r="B263" s="83"/>
      <c r="H263" s="145"/>
    </row>
    <row r="264" spans="1:8" s="3" customFormat="1" ht="12.75">
      <c r="A264" s="245"/>
      <c r="B264" s="83"/>
      <c r="H264" s="145"/>
    </row>
    <row r="265" spans="1:8" s="3" customFormat="1" ht="12.75">
      <c r="A265" s="245"/>
      <c r="B265" s="83"/>
      <c r="H265" s="145"/>
    </row>
    <row r="266" spans="1:8" s="3" customFormat="1" ht="12.75">
      <c r="A266" s="245"/>
      <c r="B266" s="83"/>
      <c r="H266" s="145"/>
    </row>
    <row r="267" spans="1:8" s="3" customFormat="1" ht="12.75">
      <c r="A267" s="245"/>
      <c r="B267" s="83"/>
      <c r="H267" s="145"/>
    </row>
    <row r="268" spans="1:8" s="3" customFormat="1" ht="12.75">
      <c r="A268" s="245"/>
      <c r="B268" s="83"/>
      <c r="H268" s="145"/>
    </row>
    <row r="269" spans="1:8" s="3" customFormat="1" ht="12.75">
      <c r="A269" s="245"/>
      <c r="B269" s="83"/>
      <c r="H269" s="145"/>
    </row>
    <row r="270" spans="1:8" s="3" customFormat="1" ht="12.75">
      <c r="A270" s="245"/>
      <c r="B270" s="83"/>
      <c r="H270" s="145"/>
    </row>
    <row r="271" spans="1:8" s="3" customFormat="1" ht="12.75">
      <c r="A271" s="245"/>
      <c r="B271" s="83"/>
      <c r="H271" s="145"/>
    </row>
    <row r="272" spans="1:8" s="3" customFormat="1" ht="12.75">
      <c r="A272" s="245"/>
      <c r="B272" s="83"/>
      <c r="H272" s="145"/>
    </row>
    <row r="273" spans="1:8" s="3" customFormat="1" ht="12.75">
      <c r="A273" s="245"/>
      <c r="B273" s="83"/>
      <c r="H273" s="145"/>
    </row>
    <row r="274" spans="1:8" s="3" customFormat="1" ht="12.75">
      <c r="A274" s="245"/>
      <c r="B274" s="83"/>
      <c r="H274" s="145"/>
    </row>
    <row r="275" spans="1:8" s="3" customFormat="1" ht="12.75">
      <c r="A275" s="245"/>
      <c r="B275" s="83"/>
      <c r="H275" s="145"/>
    </row>
    <row r="276" spans="1:8" s="3" customFormat="1" ht="12.75">
      <c r="A276" s="245"/>
      <c r="B276" s="83"/>
      <c r="H276" s="145"/>
    </row>
    <row r="277" spans="1:8" s="3" customFormat="1" ht="12.75">
      <c r="A277" s="245"/>
      <c r="B277" s="83"/>
      <c r="H277" s="145"/>
    </row>
    <row r="278" spans="1:8" s="3" customFormat="1" ht="12.75">
      <c r="A278" s="245"/>
      <c r="B278" s="83"/>
      <c r="H278" s="145"/>
    </row>
    <row r="279" spans="1:8" s="3" customFormat="1" ht="12.75">
      <c r="A279" s="245"/>
      <c r="B279" s="83"/>
      <c r="H279" s="145"/>
    </row>
    <row r="280" spans="1:8" s="3" customFormat="1" ht="12.75">
      <c r="A280" s="245"/>
      <c r="B280" s="83"/>
      <c r="H280" s="145"/>
    </row>
    <row r="281" spans="1:8" s="3" customFormat="1" ht="12.75">
      <c r="A281" s="245"/>
      <c r="B281" s="83"/>
      <c r="H281" s="145"/>
    </row>
    <row r="282" spans="1:8" s="3" customFormat="1" ht="12.75">
      <c r="A282" s="245"/>
      <c r="B282" s="83"/>
      <c r="H282" s="145"/>
    </row>
    <row r="283" spans="1:8" s="3" customFormat="1" ht="12.75">
      <c r="A283" s="245"/>
      <c r="B283" s="83"/>
      <c r="H283" s="145"/>
    </row>
    <row r="284" spans="1:8" s="3" customFormat="1" ht="12.75">
      <c r="A284" s="245"/>
      <c r="B284" s="83"/>
      <c r="H284" s="145"/>
    </row>
    <row r="285" spans="1:8" s="3" customFormat="1" ht="12.75">
      <c r="A285" s="245"/>
      <c r="B285" s="83"/>
      <c r="H285" s="145"/>
    </row>
    <row r="286" spans="1:8" s="3" customFormat="1" ht="12.75">
      <c r="A286" s="245"/>
      <c r="B286" s="83"/>
      <c r="H286" s="145"/>
    </row>
    <row r="287" spans="1:8" s="3" customFormat="1" ht="12.75">
      <c r="A287" s="245"/>
      <c r="B287" s="83"/>
      <c r="H287" s="145"/>
    </row>
    <row r="288" spans="1:8" s="3" customFormat="1" ht="12.75">
      <c r="A288" s="245"/>
      <c r="B288" s="83"/>
      <c r="H288" s="145"/>
    </row>
    <row r="289" spans="1:8" s="3" customFormat="1" ht="12.75">
      <c r="A289" s="245"/>
      <c r="B289" s="83"/>
      <c r="H289" s="145"/>
    </row>
    <row r="290" spans="1:8" s="3" customFormat="1" ht="12.75">
      <c r="A290" s="245"/>
      <c r="B290" s="83"/>
      <c r="H290" s="145"/>
    </row>
    <row r="291" spans="1:8" s="3" customFormat="1" ht="12.75">
      <c r="A291" s="245"/>
      <c r="B291" s="83"/>
      <c r="H291" s="145"/>
    </row>
    <row r="292" spans="1:8" s="3" customFormat="1" ht="12.75">
      <c r="A292" s="245"/>
      <c r="B292" s="83"/>
      <c r="H292" s="145"/>
    </row>
    <row r="293" spans="1:8" s="3" customFormat="1" ht="12.75">
      <c r="A293" s="245"/>
      <c r="B293" s="83"/>
      <c r="H293" s="145"/>
    </row>
    <row r="294" spans="1:8" s="3" customFormat="1" ht="12.75">
      <c r="A294" s="245"/>
      <c r="B294" s="83"/>
      <c r="H294" s="145"/>
    </row>
    <row r="295" spans="1:8" s="3" customFormat="1" ht="12.75">
      <c r="A295" s="245"/>
      <c r="B295" s="83"/>
      <c r="H295" s="145"/>
    </row>
    <row r="296" spans="1:8" s="3" customFormat="1" ht="12.75">
      <c r="A296" s="245"/>
      <c r="B296" s="83"/>
      <c r="H296" s="145"/>
    </row>
    <row r="297" spans="1:8" s="3" customFormat="1" ht="12.75">
      <c r="A297" s="245"/>
      <c r="B297" s="83"/>
      <c r="H297" s="145"/>
    </row>
    <row r="298" spans="1:8" s="3" customFormat="1" ht="12.75">
      <c r="A298" s="245"/>
      <c r="B298" s="83"/>
      <c r="H298" s="145"/>
    </row>
    <row r="299" spans="1:8" s="3" customFormat="1" ht="12.75">
      <c r="A299" s="245"/>
      <c r="B299" s="83"/>
      <c r="H299" s="145"/>
    </row>
    <row r="300" spans="1:8" s="3" customFormat="1" ht="12.75">
      <c r="A300" s="245"/>
      <c r="B300" s="83"/>
      <c r="H300" s="145"/>
    </row>
    <row r="301" spans="1:8" s="3" customFormat="1" ht="12.75">
      <c r="A301" s="245"/>
      <c r="B301" s="83"/>
      <c r="H301" s="145"/>
    </row>
    <row r="302" spans="1:8" s="3" customFormat="1" ht="12.75">
      <c r="A302" s="245"/>
      <c r="B302" s="83"/>
      <c r="H302" s="145"/>
    </row>
    <row r="303" spans="1:8" s="3" customFormat="1" ht="12.75">
      <c r="A303" s="245"/>
      <c r="B303" s="83"/>
      <c r="H303" s="145"/>
    </row>
    <row r="304" spans="1:8" s="3" customFormat="1" ht="12.75">
      <c r="A304" s="245"/>
      <c r="B304" s="83"/>
      <c r="H304" s="145"/>
    </row>
    <row r="305" spans="1:8" s="3" customFormat="1" ht="12.75">
      <c r="A305" s="245"/>
      <c r="B305" s="83"/>
      <c r="H305" s="145"/>
    </row>
    <row r="306" spans="1:8" s="3" customFormat="1" ht="12.75">
      <c r="A306" s="245"/>
      <c r="B306" s="83"/>
      <c r="H306" s="145"/>
    </row>
    <row r="307" spans="1:8" s="3" customFormat="1" ht="12.75">
      <c r="A307" s="245"/>
      <c r="B307" s="83"/>
      <c r="H307" s="145"/>
    </row>
    <row r="308" spans="1:8" s="3" customFormat="1" ht="12.75">
      <c r="A308" s="245"/>
      <c r="B308" s="83"/>
      <c r="H308" s="145"/>
    </row>
    <row r="309" spans="1:8" s="3" customFormat="1" ht="12.75">
      <c r="A309" s="245"/>
      <c r="B309" s="83"/>
      <c r="H309" s="145"/>
    </row>
    <row r="310" spans="1:8" s="3" customFormat="1" ht="12.75">
      <c r="A310" s="245"/>
      <c r="B310" s="83"/>
      <c r="H310" s="145"/>
    </row>
    <row r="311" spans="1:8" s="3" customFormat="1" ht="12.75">
      <c r="A311" s="245"/>
      <c r="B311" s="83"/>
      <c r="H311" s="145"/>
    </row>
    <row r="312" spans="1:8" s="3" customFormat="1" ht="12.75">
      <c r="A312" s="245"/>
      <c r="B312" s="83"/>
      <c r="H312" s="145"/>
    </row>
    <row r="313" spans="1:8" s="3" customFormat="1" ht="12.75">
      <c r="A313" s="245"/>
      <c r="B313" s="83"/>
      <c r="H313" s="145"/>
    </row>
    <row r="314" spans="1:8" s="3" customFormat="1" ht="12.75">
      <c r="A314" s="245"/>
      <c r="B314" s="83"/>
      <c r="H314" s="145"/>
    </row>
    <row r="315" spans="1:8" s="3" customFormat="1" ht="12.75">
      <c r="A315" s="245"/>
      <c r="B315" s="83"/>
      <c r="H315" s="145"/>
    </row>
    <row r="316" spans="1:8" s="3" customFormat="1" ht="12.75">
      <c r="A316" s="245"/>
      <c r="B316" s="83"/>
      <c r="H316" s="145"/>
    </row>
    <row r="317" spans="1:8" s="3" customFormat="1" ht="12.75">
      <c r="A317" s="245"/>
      <c r="B317" s="83"/>
      <c r="H317" s="145"/>
    </row>
    <row r="318" spans="1:8" s="3" customFormat="1" ht="12.75">
      <c r="A318" s="245"/>
      <c r="B318" s="83"/>
      <c r="H318" s="145"/>
    </row>
    <row r="319" spans="1:8" s="3" customFormat="1" ht="12.75">
      <c r="A319" s="245"/>
      <c r="B319" s="83"/>
      <c r="H319" s="145"/>
    </row>
    <row r="320" spans="1:8" s="3" customFormat="1" ht="12.75">
      <c r="A320" s="245"/>
      <c r="B320" s="83"/>
      <c r="H320" s="145"/>
    </row>
    <row r="321" spans="1:8" s="3" customFormat="1" ht="12.75">
      <c r="A321" s="245"/>
      <c r="B321" s="83"/>
      <c r="H321" s="145"/>
    </row>
    <row r="322" spans="1:8" s="3" customFormat="1" ht="12.75">
      <c r="A322" s="245"/>
      <c r="B322" s="83"/>
      <c r="H322" s="145"/>
    </row>
    <row r="323" spans="1:8" s="3" customFormat="1" ht="12.75">
      <c r="A323" s="245"/>
      <c r="B323" s="83"/>
      <c r="H323" s="145"/>
    </row>
    <row r="324" spans="1:8" s="3" customFormat="1" ht="12.75">
      <c r="A324" s="245"/>
      <c r="B324" s="83"/>
      <c r="H324" s="145"/>
    </row>
    <row r="325" spans="1:8" s="3" customFormat="1" ht="12.75">
      <c r="A325" s="245"/>
      <c r="B325" s="83"/>
      <c r="H325" s="145"/>
    </row>
    <row r="326" spans="1:8" s="3" customFormat="1" ht="12.75">
      <c r="A326" s="245"/>
      <c r="B326" s="83"/>
      <c r="H326" s="145"/>
    </row>
    <row r="327" spans="1:8" s="3" customFormat="1" ht="12.75">
      <c r="A327" s="245"/>
      <c r="B327" s="83"/>
      <c r="H327" s="145"/>
    </row>
    <row r="328" spans="1:8" s="3" customFormat="1" ht="12.75">
      <c r="A328" s="245"/>
      <c r="B328" s="83"/>
      <c r="H328" s="145"/>
    </row>
    <row r="329" spans="1:8" s="3" customFormat="1" ht="12.75">
      <c r="A329" s="245"/>
      <c r="B329" s="83"/>
      <c r="H329" s="145"/>
    </row>
    <row r="330" spans="1:8" s="3" customFormat="1" ht="12.75">
      <c r="A330" s="245"/>
      <c r="B330" s="83"/>
      <c r="H330" s="145"/>
    </row>
    <row r="331" spans="1:8" s="3" customFormat="1" ht="12.75">
      <c r="A331" s="245"/>
      <c r="B331" s="83"/>
      <c r="H331" s="145"/>
    </row>
    <row r="332" spans="1:8" s="3" customFormat="1" ht="12.75">
      <c r="A332" s="245"/>
      <c r="B332" s="83"/>
      <c r="H332" s="145"/>
    </row>
    <row r="333" spans="1:8" s="3" customFormat="1" ht="12.75">
      <c r="A333" s="245"/>
      <c r="B333" s="83"/>
      <c r="H333" s="145"/>
    </row>
    <row r="334" spans="1:8" s="3" customFormat="1" ht="12.75">
      <c r="A334" s="245"/>
      <c r="B334" s="83"/>
      <c r="H334" s="145"/>
    </row>
    <row r="335" spans="1:8" s="3" customFormat="1" ht="12.75">
      <c r="A335" s="245"/>
      <c r="B335" s="83"/>
      <c r="H335" s="145"/>
    </row>
    <row r="336" spans="1:8" s="3" customFormat="1" ht="12.75">
      <c r="A336" s="245"/>
      <c r="B336" s="83"/>
      <c r="H336" s="145"/>
    </row>
    <row r="337" spans="1:8" s="3" customFormat="1" ht="12.75">
      <c r="A337" s="245"/>
      <c r="B337" s="83"/>
      <c r="H337" s="145"/>
    </row>
    <row r="338" spans="1:8" s="3" customFormat="1" ht="12.75">
      <c r="A338" s="245"/>
      <c r="B338" s="83"/>
      <c r="H338" s="145"/>
    </row>
    <row r="339" spans="1:8" s="3" customFormat="1" ht="12.75">
      <c r="A339" s="245"/>
      <c r="B339" s="83"/>
      <c r="H339" s="145"/>
    </row>
    <row r="340" spans="1:8" s="3" customFormat="1" ht="12.75">
      <c r="A340" s="245"/>
      <c r="B340" s="83"/>
      <c r="H340" s="145"/>
    </row>
    <row r="341" spans="1:8" s="3" customFormat="1" ht="12.75">
      <c r="A341" s="245"/>
      <c r="B341" s="83"/>
      <c r="H341" s="145"/>
    </row>
    <row r="342" spans="1:8" s="3" customFormat="1" ht="12.75">
      <c r="A342" s="245"/>
      <c r="B342" s="83"/>
      <c r="H342" s="145"/>
    </row>
    <row r="343" spans="1:8" s="3" customFormat="1" ht="12.75">
      <c r="A343" s="245"/>
      <c r="B343" s="83"/>
      <c r="H343" s="145"/>
    </row>
    <row r="344" spans="1:8" s="3" customFormat="1" ht="12.75">
      <c r="A344" s="245"/>
      <c r="B344" s="83"/>
      <c r="H344" s="145"/>
    </row>
    <row r="345" spans="1:8" s="3" customFormat="1" ht="12.75">
      <c r="A345" s="245"/>
      <c r="B345" s="83"/>
      <c r="H345" s="145"/>
    </row>
    <row r="346" spans="1:8" s="3" customFormat="1" ht="12.75">
      <c r="A346" s="245"/>
      <c r="B346" s="83"/>
      <c r="H346" s="145"/>
    </row>
    <row r="347" spans="1:8" s="3" customFormat="1" ht="12.75">
      <c r="A347" s="245"/>
      <c r="B347" s="83"/>
      <c r="H347" s="145"/>
    </row>
    <row r="348" spans="1:8" s="3" customFormat="1" ht="12.75">
      <c r="A348" s="245"/>
      <c r="B348" s="83"/>
      <c r="H348" s="145"/>
    </row>
    <row r="349" spans="1:8" s="3" customFormat="1" ht="12.75">
      <c r="A349" s="245"/>
      <c r="B349" s="83"/>
      <c r="H349" s="145"/>
    </row>
    <row r="350" spans="1:8" s="3" customFormat="1" ht="12.75">
      <c r="A350" s="245"/>
      <c r="B350" s="83"/>
      <c r="H350" s="145"/>
    </row>
    <row r="351" spans="1:8" s="3" customFormat="1" ht="12.75">
      <c r="A351" s="245"/>
      <c r="B351" s="83"/>
      <c r="H351" s="145"/>
    </row>
    <row r="352" spans="1:8" s="3" customFormat="1" ht="12.75">
      <c r="A352" s="245"/>
      <c r="B352" s="83"/>
      <c r="H352" s="145"/>
    </row>
    <row r="353" spans="1:8" s="3" customFormat="1" ht="12.75">
      <c r="A353" s="245"/>
      <c r="B353" s="83"/>
      <c r="H353" s="145"/>
    </row>
    <row r="354" spans="1:8" s="3" customFormat="1" ht="12.75">
      <c r="A354" s="245"/>
      <c r="B354" s="83"/>
      <c r="H354" s="145"/>
    </row>
    <row r="355" spans="1:8" s="3" customFormat="1" ht="12.75">
      <c r="A355" s="245"/>
      <c r="B355" s="83"/>
      <c r="H355" s="145"/>
    </row>
    <row r="356" spans="1:8" s="3" customFormat="1" ht="12.75">
      <c r="A356" s="245"/>
      <c r="B356" s="83"/>
      <c r="H356" s="145"/>
    </row>
    <row r="357" spans="1:8" s="3" customFormat="1" ht="12.75">
      <c r="A357" s="245"/>
      <c r="B357" s="83"/>
      <c r="H357" s="145"/>
    </row>
    <row r="358" spans="1:8" s="3" customFormat="1" ht="12.75">
      <c r="A358" s="245"/>
      <c r="B358" s="83"/>
      <c r="H358" s="145"/>
    </row>
    <row r="359" spans="1:8" s="3" customFormat="1" ht="12.75">
      <c r="A359" s="245"/>
      <c r="B359" s="83"/>
      <c r="H359" s="145"/>
    </row>
    <row r="360" spans="1:8" s="3" customFormat="1" ht="12.75">
      <c r="A360" s="245"/>
      <c r="B360" s="83"/>
      <c r="H360" s="145"/>
    </row>
    <row r="361" spans="1:8" s="3" customFormat="1" ht="12.75">
      <c r="A361" s="245"/>
      <c r="B361" s="83"/>
      <c r="H361" s="145"/>
    </row>
    <row r="362" spans="1:8" s="3" customFormat="1" ht="12.75">
      <c r="A362" s="245"/>
      <c r="B362" s="83"/>
      <c r="H362" s="145"/>
    </row>
    <row r="363" spans="1:8" s="3" customFormat="1" ht="12.75">
      <c r="A363" s="245"/>
      <c r="B363" s="83"/>
      <c r="H363" s="145"/>
    </row>
    <row r="364" spans="1:8" s="3" customFormat="1" ht="12.75">
      <c r="A364" s="245"/>
      <c r="B364" s="83"/>
      <c r="H364" s="145"/>
    </row>
    <row r="365" spans="1:8" s="3" customFormat="1" ht="12.75">
      <c r="A365" s="245"/>
      <c r="B365" s="83"/>
      <c r="H365" s="145"/>
    </row>
    <row r="366" spans="1:8" s="3" customFormat="1" ht="12.75">
      <c r="A366" s="245"/>
      <c r="B366" s="83"/>
      <c r="H366" s="145"/>
    </row>
    <row r="367" spans="1:8" s="3" customFormat="1" ht="12.75">
      <c r="A367" s="245"/>
      <c r="B367" s="83"/>
      <c r="H367" s="145"/>
    </row>
    <row r="368" spans="1:8" s="3" customFormat="1" ht="12.75">
      <c r="A368" s="245"/>
      <c r="B368" s="83"/>
      <c r="H368" s="145"/>
    </row>
    <row r="369" spans="1:8" s="3" customFormat="1" ht="12.75">
      <c r="A369" s="245"/>
      <c r="B369" s="83"/>
      <c r="H369" s="145"/>
    </row>
    <row r="370" spans="1:8" s="3" customFormat="1" ht="12.75">
      <c r="A370" s="245"/>
      <c r="B370" s="83"/>
      <c r="H370" s="145"/>
    </row>
    <row r="371" spans="1:8" s="3" customFormat="1" ht="12.75">
      <c r="A371" s="245"/>
      <c r="B371" s="83"/>
      <c r="H371" s="145"/>
    </row>
    <row r="372" spans="1:8" s="3" customFormat="1" ht="12.75">
      <c r="A372" s="245"/>
      <c r="B372" s="83"/>
      <c r="H372" s="145"/>
    </row>
    <row r="373" spans="1:8" s="3" customFormat="1" ht="12.75">
      <c r="A373" s="245"/>
      <c r="B373" s="83"/>
      <c r="H373" s="145"/>
    </row>
    <row r="374" spans="1:8" s="3" customFormat="1" ht="12.75">
      <c r="A374" s="245"/>
      <c r="B374" s="83"/>
      <c r="H374" s="145"/>
    </row>
    <row r="375" spans="1:8" s="3" customFormat="1" ht="12.75">
      <c r="A375" s="245"/>
      <c r="B375" s="83"/>
      <c r="H375" s="145"/>
    </row>
    <row r="376" spans="1:8" s="3" customFormat="1" ht="12.75">
      <c r="A376" s="245"/>
      <c r="B376" s="83"/>
      <c r="H376" s="145"/>
    </row>
    <row r="377" spans="1:8" s="3" customFormat="1" ht="12.75">
      <c r="A377" s="245"/>
      <c r="B377" s="83"/>
      <c r="H377" s="145"/>
    </row>
    <row r="378" spans="1:8" s="3" customFormat="1" ht="12.75">
      <c r="A378" s="245"/>
      <c r="B378" s="83"/>
      <c r="H378" s="145"/>
    </row>
    <row r="379" spans="1:8" s="3" customFormat="1" ht="12.75">
      <c r="A379" s="245"/>
      <c r="B379" s="83"/>
      <c r="H379" s="145"/>
    </row>
    <row r="380" spans="1:8" s="3" customFormat="1" ht="12.75">
      <c r="A380" s="245"/>
      <c r="B380" s="83"/>
      <c r="H380" s="145"/>
    </row>
    <row r="381" spans="1:8" s="3" customFormat="1" ht="12.75">
      <c r="A381" s="245"/>
      <c r="B381" s="83"/>
      <c r="H381" s="145"/>
    </row>
    <row r="382" spans="1:8" s="3" customFormat="1" ht="12.75">
      <c r="A382" s="245"/>
      <c r="B382" s="83"/>
      <c r="H382" s="145"/>
    </row>
    <row r="383" spans="1:8" s="3" customFormat="1" ht="12.75">
      <c r="A383" s="245"/>
      <c r="B383" s="83"/>
      <c r="H383" s="145"/>
    </row>
    <row r="384" spans="1:8" s="3" customFormat="1" ht="12.75">
      <c r="A384" s="245"/>
      <c r="B384" s="83"/>
      <c r="H384" s="145"/>
    </row>
    <row r="385" spans="1:8" s="3" customFormat="1" ht="12.75">
      <c r="A385" s="245"/>
      <c r="B385" s="83"/>
      <c r="H385" s="145"/>
    </row>
    <row r="386" spans="1:8" s="3" customFormat="1" ht="12.75">
      <c r="A386" s="245"/>
      <c r="B386" s="83"/>
      <c r="H386" s="145"/>
    </row>
    <row r="387" spans="1:8" s="3" customFormat="1" ht="12.75">
      <c r="A387" s="245"/>
      <c r="B387" s="83"/>
      <c r="H387" s="145"/>
    </row>
    <row r="388" spans="1:8" s="3" customFormat="1" ht="12.75">
      <c r="A388" s="245"/>
      <c r="B388" s="83"/>
      <c r="H388" s="145"/>
    </row>
    <row r="389" spans="1:8" s="3" customFormat="1" ht="12.75">
      <c r="A389" s="245"/>
      <c r="B389" s="83"/>
      <c r="H389" s="145"/>
    </row>
    <row r="390" spans="1:8" s="3" customFormat="1" ht="12.75">
      <c r="A390" s="245"/>
      <c r="B390" s="83"/>
      <c r="H390" s="145"/>
    </row>
    <row r="391" spans="1:8" s="3" customFormat="1" ht="12.75">
      <c r="A391" s="245"/>
      <c r="B391" s="83"/>
      <c r="H391" s="145"/>
    </row>
    <row r="392" spans="1:8" s="3" customFormat="1" ht="12.75">
      <c r="A392" s="245"/>
      <c r="B392" s="83"/>
      <c r="H392" s="145"/>
    </row>
    <row r="393" spans="1:8" s="3" customFormat="1" ht="12.75">
      <c r="A393" s="245"/>
      <c r="B393" s="83"/>
      <c r="H393" s="145"/>
    </row>
    <row r="394" spans="1:8" s="3" customFormat="1" ht="12.75">
      <c r="A394" s="245"/>
      <c r="B394" s="83"/>
      <c r="H394" s="145"/>
    </row>
    <row r="395" spans="1:8" s="3" customFormat="1" ht="12.75">
      <c r="A395" s="245"/>
      <c r="B395" s="83"/>
      <c r="H395" s="145"/>
    </row>
    <row r="396" spans="1:8" s="3" customFormat="1" ht="12.75">
      <c r="A396" s="245"/>
      <c r="B396" s="83"/>
      <c r="H396" s="145"/>
    </row>
    <row r="397" spans="1:8" s="3" customFormat="1" ht="12.75">
      <c r="A397" s="245"/>
      <c r="B397" s="83"/>
      <c r="H397" s="145"/>
    </row>
    <row r="398" spans="1:8" s="3" customFormat="1" ht="12.75">
      <c r="A398" s="245"/>
      <c r="B398" s="83"/>
      <c r="H398" s="145"/>
    </row>
    <row r="399" spans="1:8" s="3" customFormat="1" ht="12.75">
      <c r="A399" s="245"/>
      <c r="B399" s="83"/>
      <c r="H399" s="145"/>
    </row>
    <row r="400" spans="1:8" s="3" customFormat="1" ht="12.75">
      <c r="A400" s="245"/>
      <c r="B400" s="83"/>
      <c r="H400" s="145"/>
    </row>
    <row r="401" spans="1:8" s="3" customFormat="1" ht="12.75">
      <c r="A401" s="245"/>
      <c r="B401" s="83"/>
      <c r="H401" s="145"/>
    </row>
    <row r="402" spans="1:8" s="3" customFormat="1" ht="12.75">
      <c r="A402" s="245"/>
      <c r="B402" s="83"/>
      <c r="H402" s="145"/>
    </row>
    <row r="403" spans="1:8" s="3" customFormat="1" ht="12.75">
      <c r="A403" s="245"/>
      <c r="B403" s="83"/>
      <c r="H403" s="145"/>
    </row>
    <row r="404" spans="1:8" s="3" customFormat="1" ht="12.75">
      <c r="A404" s="245"/>
      <c r="B404" s="83"/>
      <c r="H404" s="145"/>
    </row>
    <row r="405" spans="1:8" s="3" customFormat="1" ht="12.75">
      <c r="A405" s="245"/>
      <c r="B405" s="83"/>
      <c r="H405" s="145"/>
    </row>
    <row r="406" spans="1:8" s="3" customFormat="1" ht="12.75">
      <c r="A406" s="245"/>
      <c r="B406" s="83"/>
      <c r="H406" s="145"/>
    </row>
    <row r="407" spans="1:8" s="3" customFormat="1" ht="12.75">
      <c r="A407" s="245"/>
      <c r="B407" s="83"/>
      <c r="H407" s="145"/>
    </row>
    <row r="408" spans="1:8" s="3" customFormat="1" ht="12.75">
      <c r="A408" s="245"/>
      <c r="B408" s="83"/>
      <c r="H408" s="145"/>
    </row>
    <row r="409" spans="1:8" s="3" customFormat="1" ht="12.75">
      <c r="A409" s="245"/>
      <c r="B409" s="83"/>
      <c r="H409" s="145"/>
    </row>
    <row r="410" spans="1:8" s="3" customFormat="1" ht="12.75">
      <c r="A410" s="245"/>
      <c r="B410" s="83"/>
      <c r="H410" s="145"/>
    </row>
    <row r="411" spans="1:8" s="3" customFormat="1" ht="12.75">
      <c r="A411" s="245"/>
      <c r="B411" s="83"/>
      <c r="H411" s="145"/>
    </row>
    <row r="412" spans="1:8" s="3" customFormat="1" ht="12.75">
      <c r="A412" s="245"/>
      <c r="B412" s="83"/>
      <c r="H412" s="145"/>
    </row>
    <row r="413" spans="1:8" s="3" customFormat="1" ht="12.75">
      <c r="A413" s="245"/>
      <c r="B413" s="83"/>
      <c r="H413" s="145"/>
    </row>
    <row r="414" spans="1:8" s="3" customFormat="1" ht="12.75">
      <c r="A414" s="245"/>
      <c r="B414" s="83"/>
      <c r="H414" s="145"/>
    </row>
    <row r="415" spans="1:8" s="3" customFormat="1" ht="12.75">
      <c r="A415" s="245"/>
      <c r="B415" s="83"/>
      <c r="H415" s="145"/>
    </row>
    <row r="416" spans="1:8" s="3" customFormat="1" ht="12.75">
      <c r="A416" s="245"/>
      <c r="B416" s="83"/>
      <c r="H416" s="145"/>
    </row>
    <row r="417" spans="1:8" s="3" customFormat="1" ht="12.75">
      <c r="A417" s="245"/>
      <c r="B417" s="83"/>
      <c r="H417" s="145"/>
    </row>
    <row r="418" spans="1:8" s="3" customFormat="1" ht="12.75">
      <c r="A418" s="245"/>
      <c r="B418" s="83"/>
      <c r="H418" s="145"/>
    </row>
    <row r="419" spans="1:8" s="3" customFormat="1" ht="12.75">
      <c r="A419" s="245"/>
      <c r="B419" s="83"/>
      <c r="H419" s="145"/>
    </row>
    <row r="420" spans="1:8" s="3" customFormat="1" ht="12.75">
      <c r="A420" s="245"/>
      <c r="B420" s="83"/>
      <c r="H420" s="145"/>
    </row>
    <row r="421" spans="1:8" s="3" customFormat="1" ht="12.75">
      <c r="A421" s="245"/>
      <c r="B421" s="83"/>
      <c r="H421" s="145"/>
    </row>
    <row r="422" spans="1:8" s="3" customFormat="1" ht="12.75">
      <c r="A422" s="245"/>
      <c r="B422" s="83"/>
      <c r="H422" s="145"/>
    </row>
    <row r="423" spans="1:8" s="3" customFormat="1" ht="12.75">
      <c r="A423" s="245"/>
      <c r="B423" s="83"/>
      <c r="H423" s="145"/>
    </row>
    <row r="424" spans="1:8" s="3" customFormat="1" ht="12.75">
      <c r="A424" s="245"/>
      <c r="B424" s="83"/>
      <c r="H424" s="145"/>
    </row>
    <row r="425" spans="1:8" s="3" customFormat="1" ht="12.75">
      <c r="A425" s="245"/>
      <c r="B425" s="83"/>
      <c r="H425" s="145"/>
    </row>
    <row r="426" spans="1:8" s="3" customFormat="1" ht="12.75">
      <c r="A426" s="245"/>
      <c r="B426" s="83"/>
      <c r="H426" s="145"/>
    </row>
    <row r="427" spans="1:8" s="3" customFormat="1" ht="12.75">
      <c r="A427" s="245"/>
      <c r="B427" s="83"/>
      <c r="H427" s="145"/>
    </row>
    <row r="428" spans="1:8" s="3" customFormat="1" ht="12.75">
      <c r="A428" s="245"/>
      <c r="B428" s="83"/>
      <c r="H428" s="145"/>
    </row>
    <row r="429" spans="1:8" s="3" customFormat="1" ht="12.75">
      <c r="A429" s="245"/>
      <c r="B429" s="83"/>
      <c r="H429" s="145"/>
    </row>
    <row r="430" spans="1:8" s="3" customFormat="1" ht="12.75">
      <c r="A430" s="245"/>
      <c r="B430" s="83"/>
      <c r="H430" s="145"/>
    </row>
    <row r="431" spans="1:8" s="3" customFormat="1" ht="12.75">
      <c r="A431" s="245"/>
      <c r="B431" s="83"/>
      <c r="H431" s="145"/>
    </row>
    <row r="432" spans="1:8" s="3" customFormat="1" ht="12.75">
      <c r="A432" s="245"/>
      <c r="B432" s="83"/>
      <c r="H432" s="145"/>
    </row>
    <row r="433" spans="1:8" s="3" customFormat="1" ht="12.75">
      <c r="A433" s="245"/>
      <c r="B433" s="83"/>
      <c r="H433" s="145"/>
    </row>
    <row r="434" spans="1:8" s="3" customFormat="1" ht="12.75">
      <c r="A434" s="245"/>
      <c r="B434" s="83"/>
      <c r="H434" s="145"/>
    </row>
    <row r="435" spans="1:8" s="3" customFormat="1" ht="12.75">
      <c r="A435" s="245"/>
      <c r="B435" s="83"/>
      <c r="H435" s="145"/>
    </row>
    <row r="436" spans="1:8" s="3" customFormat="1" ht="12.75">
      <c r="A436" s="245"/>
      <c r="B436" s="83"/>
      <c r="H436" s="145"/>
    </row>
    <row r="437" spans="1:8" s="3" customFormat="1" ht="12.75">
      <c r="A437" s="245"/>
      <c r="B437" s="83"/>
      <c r="H437" s="145"/>
    </row>
    <row r="438" spans="1:8" s="3" customFormat="1" ht="12.75">
      <c r="A438" s="245"/>
      <c r="B438" s="83"/>
      <c r="H438" s="145"/>
    </row>
    <row r="439" spans="1:8" s="3" customFormat="1" ht="12.75">
      <c r="A439" s="245"/>
      <c r="B439" s="83"/>
      <c r="H439" s="145"/>
    </row>
    <row r="440" spans="1:8" s="3" customFormat="1" ht="12.75">
      <c r="A440" s="245"/>
      <c r="B440" s="83"/>
      <c r="H440" s="145"/>
    </row>
    <row r="441" spans="1:8" s="3" customFormat="1" ht="12.75">
      <c r="A441" s="245"/>
      <c r="B441" s="83"/>
      <c r="H441" s="145"/>
    </row>
    <row r="442" spans="1:8" s="3" customFormat="1" ht="12.75">
      <c r="A442" s="245"/>
      <c r="B442" s="83"/>
      <c r="H442" s="145"/>
    </row>
    <row r="443" spans="1:8" s="3" customFormat="1" ht="12.75">
      <c r="A443" s="245"/>
      <c r="B443" s="83"/>
      <c r="H443" s="145"/>
    </row>
  </sheetData>
  <sheetProtection/>
  <mergeCells count="5">
    <mergeCell ref="A204:C204"/>
    <mergeCell ref="A3:C3"/>
    <mergeCell ref="A4:C4"/>
    <mergeCell ref="A1:H1"/>
    <mergeCell ref="A2:H2"/>
  </mergeCells>
  <printOptions horizontalCentered="1"/>
  <pageMargins left="0.4" right="0.43" top="0.6299212598425197" bottom="0.59" header="0.31496062992125984" footer="0.31496062992125984"/>
  <pageSetup firstPageNumber="397" useFirstPageNumber="1" fitToHeight="1" fitToWidth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10"/>
  <sheetViews>
    <sheetView zoomScalePageLayoutView="0" workbookViewId="0" topLeftCell="A51">
      <selection activeCell="E57" sqref="E57"/>
    </sheetView>
  </sheetViews>
  <sheetFormatPr defaultColWidth="11.421875" defaultRowHeight="12.75"/>
  <cols>
    <col min="1" max="1" width="4.7109375" style="175" customWidth="1"/>
    <col min="2" max="2" width="5.140625" style="59" customWidth="1"/>
    <col min="3" max="3" width="42.7109375" style="265" customWidth="1"/>
    <col min="4" max="6" width="13.8515625" style="0" customWidth="1"/>
    <col min="7" max="7" width="8.00390625" style="0" customWidth="1"/>
    <col min="8" max="8" width="8.00390625" style="143" customWidth="1"/>
  </cols>
  <sheetData>
    <row r="1" spans="1:8" s="3" customFormat="1" ht="28.5" customHeight="1">
      <c r="A1" s="279" t="s">
        <v>148</v>
      </c>
      <c r="B1" s="279"/>
      <c r="C1" s="279"/>
      <c r="D1" s="279"/>
      <c r="E1" s="279"/>
      <c r="F1" s="279"/>
      <c r="G1" s="279"/>
      <c r="H1" s="279"/>
    </row>
    <row r="2" spans="1:8" s="3" customFormat="1" ht="27.75" customHeight="1">
      <c r="A2" s="275" t="s">
        <v>400</v>
      </c>
      <c r="B2" s="276"/>
      <c r="C2" s="276"/>
      <c r="D2" s="222" t="s">
        <v>401</v>
      </c>
      <c r="E2" s="223" t="s">
        <v>402</v>
      </c>
      <c r="F2" s="223" t="s">
        <v>403</v>
      </c>
      <c r="G2" s="224" t="s">
        <v>404</v>
      </c>
      <c r="H2" s="224" t="s">
        <v>404</v>
      </c>
    </row>
    <row r="3" spans="1:8" s="3" customFormat="1" ht="12.75" customHeight="1">
      <c r="A3" s="277">
        <v>1</v>
      </c>
      <c r="B3" s="277"/>
      <c r="C3" s="277"/>
      <c r="D3" s="233">
        <v>2</v>
      </c>
      <c r="E3" s="233">
        <v>3</v>
      </c>
      <c r="F3" s="233">
        <v>4</v>
      </c>
      <c r="G3" s="225" t="s">
        <v>405</v>
      </c>
      <c r="H3" s="225" t="s">
        <v>406</v>
      </c>
    </row>
    <row r="4" spans="1:8" s="3" customFormat="1" ht="6" customHeight="1">
      <c r="A4" s="249"/>
      <c r="B4" s="183"/>
      <c r="C4" s="252"/>
      <c r="D4" s="184"/>
      <c r="E4" s="127"/>
      <c r="F4" s="127"/>
      <c r="G4" s="127"/>
      <c r="H4" s="127"/>
    </row>
    <row r="5" spans="1:8" s="3" customFormat="1" ht="18" customHeight="1">
      <c r="A5" s="177">
        <v>3</v>
      </c>
      <c r="B5" s="125"/>
      <c r="C5" s="253" t="s">
        <v>63</v>
      </c>
      <c r="D5" s="154">
        <f>D6+D16+D43+D52+D60</f>
        <v>1459634538</v>
      </c>
      <c r="E5" s="154">
        <f>E6+E16+E43+E52+E60</f>
        <v>1553179313</v>
      </c>
      <c r="F5" s="154">
        <f>F6+F16+F43+F52+F60</f>
        <v>1455993891</v>
      </c>
      <c r="G5" s="229">
        <f aca="true" t="shared" si="0" ref="G5:G36">F5/D5*100</f>
        <v>99.75057818205724</v>
      </c>
      <c r="H5" s="158">
        <f aca="true" t="shared" si="1" ref="H5:H36">F5/E5*100</f>
        <v>93.74280733804751</v>
      </c>
    </row>
    <row r="6" spans="1:8" s="3" customFormat="1" ht="13.5" customHeight="1">
      <c r="A6" s="175">
        <v>31</v>
      </c>
      <c r="B6" s="48"/>
      <c r="C6" s="254" t="s">
        <v>64</v>
      </c>
      <c r="D6" s="154">
        <f>D7+D11+D13</f>
        <v>114912117</v>
      </c>
      <c r="E6" s="154">
        <f>E7+E11+E13</f>
        <v>121200000</v>
      </c>
      <c r="F6" s="154">
        <f>F7+F11+F13</f>
        <v>113973531</v>
      </c>
      <c r="G6" s="229">
        <f t="shared" si="0"/>
        <v>99.18321407306419</v>
      </c>
      <c r="H6" s="158">
        <f t="shared" si="1"/>
        <v>94.03756683168318</v>
      </c>
    </row>
    <row r="7" spans="1:8" s="3" customFormat="1" ht="12.75">
      <c r="A7" s="175">
        <v>311</v>
      </c>
      <c r="B7" s="48"/>
      <c r="C7" s="255" t="s">
        <v>269</v>
      </c>
      <c r="D7" s="154">
        <f>SUM(D8:D10)</f>
        <v>95347888</v>
      </c>
      <c r="E7" s="154">
        <f>SUM(E8:E10)</f>
        <v>99700000</v>
      </c>
      <c r="F7" s="154">
        <f>SUM(F8:F10)</f>
        <v>95753599</v>
      </c>
      <c r="G7" s="229">
        <f t="shared" si="0"/>
        <v>100.42550601645208</v>
      </c>
      <c r="H7" s="158">
        <f t="shared" si="1"/>
        <v>96.04172417251755</v>
      </c>
    </row>
    <row r="8" spans="1:8" s="3" customFormat="1" ht="12.75">
      <c r="A8" s="175"/>
      <c r="B8" s="49">
        <v>3111</v>
      </c>
      <c r="C8" s="256" t="s">
        <v>65</v>
      </c>
      <c r="D8" s="155">
        <v>94769254</v>
      </c>
      <c r="E8" s="208">
        <v>98800000</v>
      </c>
      <c r="F8" s="155">
        <v>94869287</v>
      </c>
      <c r="G8" s="230">
        <f t="shared" si="0"/>
        <v>100.10555427607355</v>
      </c>
      <c r="H8" s="216">
        <f t="shared" si="1"/>
        <v>96.02154554655871</v>
      </c>
    </row>
    <row r="9" spans="1:8" s="3" customFormat="1" ht="12.75">
      <c r="A9" s="175"/>
      <c r="B9" s="49">
        <v>3113</v>
      </c>
      <c r="C9" s="256" t="s">
        <v>66</v>
      </c>
      <c r="D9" s="155">
        <v>187234</v>
      </c>
      <c r="E9" s="208">
        <v>450000</v>
      </c>
      <c r="F9" s="155">
        <v>485612</v>
      </c>
      <c r="G9" s="230">
        <f t="shared" si="0"/>
        <v>259.36101349113943</v>
      </c>
      <c r="H9" s="216">
        <f t="shared" si="1"/>
        <v>107.91377777777778</v>
      </c>
    </row>
    <row r="10" spans="1:8" s="3" customFormat="1" ht="12.75">
      <c r="A10" s="175"/>
      <c r="B10" s="49">
        <v>3114</v>
      </c>
      <c r="C10" s="256" t="s">
        <v>67</v>
      </c>
      <c r="D10" s="155">
        <v>391400</v>
      </c>
      <c r="E10" s="208">
        <v>450000</v>
      </c>
      <c r="F10" s="155">
        <v>398700</v>
      </c>
      <c r="G10" s="230">
        <f t="shared" si="0"/>
        <v>101.86509964230966</v>
      </c>
      <c r="H10" s="216">
        <f t="shared" si="1"/>
        <v>88.6</v>
      </c>
    </row>
    <row r="11" spans="1:8" s="3" customFormat="1" ht="12.75">
      <c r="A11" s="175">
        <v>312</v>
      </c>
      <c r="B11" s="46"/>
      <c r="C11" s="257" t="s">
        <v>68</v>
      </c>
      <c r="D11" s="154">
        <f>D12</f>
        <v>3107772</v>
      </c>
      <c r="E11" s="154">
        <f>E12</f>
        <v>4000000</v>
      </c>
      <c r="F11" s="154">
        <f>F12</f>
        <v>2989048</v>
      </c>
      <c r="G11" s="229">
        <f t="shared" si="0"/>
        <v>96.17977123160901</v>
      </c>
      <c r="H11" s="158">
        <f t="shared" si="1"/>
        <v>74.72619999999999</v>
      </c>
    </row>
    <row r="12" spans="1:8" s="3" customFormat="1" ht="12.75">
      <c r="A12" s="175"/>
      <c r="B12" s="49">
        <v>3121</v>
      </c>
      <c r="C12" s="256" t="s">
        <v>68</v>
      </c>
      <c r="D12" s="155">
        <v>3107772</v>
      </c>
      <c r="E12" s="208">
        <v>4000000</v>
      </c>
      <c r="F12" s="155">
        <v>2989048</v>
      </c>
      <c r="G12" s="230">
        <f t="shared" si="0"/>
        <v>96.17977123160901</v>
      </c>
      <c r="H12" s="216">
        <f t="shared" si="1"/>
        <v>74.72619999999999</v>
      </c>
    </row>
    <row r="13" spans="1:8" s="3" customFormat="1" ht="12.75">
      <c r="A13" s="175">
        <v>313</v>
      </c>
      <c r="B13" s="46"/>
      <c r="C13" s="257" t="s">
        <v>69</v>
      </c>
      <c r="D13" s="154">
        <f>SUM(D14:D15)</f>
        <v>16456457</v>
      </c>
      <c r="E13" s="154">
        <f>E14+E15</f>
        <v>17500000</v>
      </c>
      <c r="F13" s="154">
        <f>SUM(F14:F15)</f>
        <v>15230884</v>
      </c>
      <c r="G13" s="229">
        <f t="shared" si="0"/>
        <v>92.55263146860834</v>
      </c>
      <c r="H13" s="158">
        <f t="shared" si="1"/>
        <v>87.03362285714286</v>
      </c>
    </row>
    <row r="14" spans="1:8" s="3" customFormat="1" ht="12.75">
      <c r="A14" s="175"/>
      <c r="B14" s="49">
        <v>3132</v>
      </c>
      <c r="C14" s="256" t="s">
        <v>267</v>
      </c>
      <c r="D14" s="155">
        <v>14744224</v>
      </c>
      <c r="E14" s="208">
        <v>15700000</v>
      </c>
      <c r="F14" s="155">
        <v>13513513</v>
      </c>
      <c r="G14" s="230">
        <f t="shared" si="0"/>
        <v>91.65292795334634</v>
      </c>
      <c r="H14" s="216">
        <f t="shared" si="1"/>
        <v>86.07333121019109</v>
      </c>
    </row>
    <row r="15" spans="1:8" s="3" customFormat="1" ht="25.5">
      <c r="A15" s="175"/>
      <c r="B15" s="49">
        <v>3133</v>
      </c>
      <c r="C15" s="256" t="s">
        <v>295</v>
      </c>
      <c r="D15" s="155">
        <v>1712233</v>
      </c>
      <c r="E15" s="208">
        <v>1800000</v>
      </c>
      <c r="F15" s="155">
        <v>1717371</v>
      </c>
      <c r="G15" s="230">
        <f t="shared" si="0"/>
        <v>100.30007598264956</v>
      </c>
      <c r="H15" s="216">
        <f t="shared" si="1"/>
        <v>95.40950000000001</v>
      </c>
    </row>
    <row r="16" spans="1:8" s="3" customFormat="1" ht="13.5" customHeight="1">
      <c r="A16" s="175">
        <v>32</v>
      </c>
      <c r="B16" s="46"/>
      <c r="C16" s="258" t="s">
        <v>4</v>
      </c>
      <c r="D16" s="154">
        <f>D17+D21+D27+D36</f>
        <v>933127319</v>
      </c>
      <c r="E16" s="154">
        <f>E17+E21+E27+E36</f>
        <v>897387000</v>
      </c>
      <c r="F16" s="154">
        <f>F17+F21+F27+F36</f>
        <v>877033485</v>
      </c>
      <c r="G16" s="229">
        <f t="shared" si="0"/>
        <v>93.98861946726478</v>
      </c>
      <c r="H16" s="158">
        <f t="shared" si="1"/>
        <v>97.73191332167727</v>
      </c>
    </row>
    <row r="17" spans="1:8" s="3" customFormat="1" ht="12.75">
      <c r="A17" s="175">
        <v>321</v>
      </c>
      <c r="B17" s="46"/>
      <c r="C17" s="258" t="s">
        <v>8</v>
      </c>
      <c r="D17" s="154">
        <f>SUM(D18:D20)</f>
        <v>5902303</v>
      </c>
      <c r="E17" s="154">
        <f>E18+E19+E20</f>
        <v>7500000</v>
      </c>
      <c r="F17" s="154">
        <f>SUM(F18:F20)</f>
        <v>6835974</v>
      </c>
      <c r="G17" s="229">
        <f t="shared" si="0"/>
        <v>115.81875752566413</v>
      </c>
      <c r="H17" s="158">
        <f t="shared" si="1"/>
        <v>91.14632</v>
      </c>
    </row>
    <row r="18" spans="1:8" s="3" customFormat="1" ht="12.75">
      <c r="A18" s="175"/>
      <c r="B18" s="49">
        <v>3211</v>
      </c>
      <c r="C18" s="41" t="s">
        <v>70</v>
      </c>
      <c r="D18" s="155">
        <v>1678318</v>
      </c>
      <c r="E18" s="208">
        <v>2000000</v>
      </c>
      <c r="F18" s="155">
        <v>1957291</v>
      </c>
      <c r="G18" s="230">
        <f t="shared" si="0"/>
        <v>116.62217768027274</v>
      </c>
      <c r="H18" s="216">
        <f t="shared" si="1"/>
        <v>97.86455</v>
      </c>
    </row>
    <row r="19" spans="1:8" s="3" customFormat="1" ht="12.75">
      <c r="A19" s="175"/>
      <c r="B19" s="49">
        <v>3212</v>
      </c>
      <c r="C19" s="41" t="s">
        <v>71</v>
      </c>
      <c r="D19" s="155">
        <v>3415359</v>
      </c>
      <c r="E19" s="208">
        <v>4000000</v>
      </c>
      <c r="F19" s="155">
        <v>3717511</v>
      </c>
      <c r="G19" s="230">
        <f t="shared" si="0"/>
        <v>108.84685914423638</v>
      </c>
      <c r="H19" s="216">
        <f t="shared" si="1"/>
        <v>92.937775</v>
      </c>
    </row>
    <row r="20" spans="1:8" s="3" customFormat="1" ht="12.75">
      <c r="A20" s="175"/>
      <c r="B20" s="50" t="s">
        <v>6</v>
      </c>
      <c r="C20" s="259" t="s">
        <v>7</v>
      </c>
      <c r="D20" s="155">
        <v>808626</v>
      </c>
      <c r="E20" s="208">
        <v>1500000</v>
      </c>
      <c r="F20" s="155">
        <v>1161172</v>
      </c>
      <c r="G20" s="230">
        <f t="shared" si="0"/>
        <v>143.59815291618128</v>
      </c>
      <c r="H20" s="216">
        <f t="shared" si="1"/>
        <v>77.41146666666666</v>
      </c>
    </row>
    <row r="21" spans="1:8" s="3" customFormat="1" ht="12.75">
      <c r="A21" s="175">
        <v>322</v>
      </c>
      <c r="B21" s="50"/>
      <c r="C21" s="199" t="s">
        <v>72</v>
      </c>
      <c r="D21" s="154">
        <f>SUM(D22:D26)</f>
        <v>13339920</v>
      </c>
      <c r="E21" s="154">
        <f>SUM(E22:E26)</f>
        <v>18717500</v>
      </c>
      <c r="F21" s="154">
        <f>SUM(F22:F26)</f>
        <v>15956084</v>
      </c>
      <c r="G21" s="229">
        <f t="shared" si="0"/>
        <v>119.61154189830224</v>
      </c>
      <c r="H21" s="158">
        <f t="shared" si="1"/>
        <v>85.24687591825831</v>
      </c>
    </row>
    <row r="22" spans="1:8" s="3" customFormat="1" ht="12.75">
      <c r="A22" s="175"/>
      <c r="B22" s="50">
        <v>3221</v>
      </c>
      <c r="C22" s="256" t="s">
        <v>73</v>
      </c>
      <c r="D22" s="155">
        <v>3271201</v>
      </c>
      <c r="E22" s="208">
        <v>3100000</v>
      </c>
      <c r="F22" s="155">
        <v>2579500</v>
      </c>
      <c r="G22" s="230">
        <f t="shared" si="0"/>
        <v>78.85483038186892</v>
      </c>
      <c r="H22" s="216">
        <f t="shared" si="1"/>
        <v>83.20967741935485</v>
      </c>
    </row>
    <row r="23" spans="1:8" s="3" customFormat="1" ht="12.75">
      <c r="A23" s="175"/>
      <c r="B23" s="50">
        <v>3222</v>
      </c>
      <c r="C23" s="256" t="s">
        <v>74</v>
      </c>
      <c r="D23" s="155">
        <v>174789</v>
      </c>
      <c r="E23" s="208">
        <v>387000</v>
      </c>
      <c r="F23" s="155">
        <v>369464</v>
      </c>
      <c r="G23" s="230">
        <f t="shared" si="0"/>
        <v>211.37714615908325</v>
      </c>
      <c r="H23" s="216">
        <f t="shared" si="1"/>
        <v>95.4687338501292</v>
      </c>
    </row>
    <row r="24" spans="1:8" s="3" customFormat="1" ht="12.75">
      <c r="A24" s="175"/>
      <c r="B24" s="50">
        <v>3223</v>
      </c>
      <c r="C24" s="256" t="s">
        <v>75</v>
      </c>
      <c r="D24" s="155">
        <v>8815108</v>
      </c>
      <c r="E24" s="208">
        <v>13780500</v>
      </c>
      <c r="F24" s="155">
        <v>12547094</v>
      </c>
      <c r="G24" s="230">
        <f t="shared" si="0"/>
        <v>142.3362481775606</v>
      </c>
      <c r="H24" s="216">
        <f t="shared" si="1"/>
        <v>91.04962809767426</v>
      </c>
    </row>
    <row r="25" spans="1:8" s="3" customFormat="1" ht="12.75">
      <c r="A25" s="175"/>
      <c r="B25" s="50">
        <v>3224</v>
      </c>
      <c r="C25" s="39" t="s">
        <v>9</v>
      </c>
      <c r="D25" s="155">
        <v>661525</v>
      </c>
      <c r="E25" s="208">
        <v>800000</v>
      </c>
      <c r="F25" s="155">
        <v>157980</v>
      </c>
      <c r="G25" s="230">
        <f t="shared" si="0"/>
        <v>23.881183628736633</v>
      </c>
      <c r="H25" s="216">
        <f t="shared" si="1"/>
        <v>19.747500000000002</v>
      </c>
    </row>
    <row r="26" spans="1:8" s="3" customFormat="1" ht="12.75">
      <c r="A26" s="175"/>
      <c r="B26" s="50" t="s">
        <v>10</v>
      </c>
      <c r="C26" s="39" t="s">
        <v>11</v>
      </c>
      <c r="D26" s="157">
        <v>417297</v>
      </c>
      <c r="E26" s="209">
        <v>650000</v>
      </c>
      <c r="F26" s="157">
        <v>302046</v>
      </c>
      <c r="G26" s="231">
        <f t="shared" si="0"/>
        <v>72.38154120446588</v>
      </c>
      <c r="H26" s="216">
        <f t="shared" si="1"/>
        <v>46.46861538461538</v>
      </c>
    </row>
    <row r="27" spans="1:8" s="3" customFormat="1" ht="12.75">
      <c r="A27" s="175">
        <v>323</v>
      </c>
      <c r="B27" s="51"/>
      <c r="C27" s="199" t="s">
        <v>12</v>
      </c>
      <c r="D27" s="154">
        <f>SUM(D28:D35)</f>
        <v>906590226</v>
      </c>
      <c r="E27" s="154">
        <f>SUM(E28:E35)</f>
        <v>861756500</v>
      </c>
      <c r="F27" s="154">
        <f>SUM(F28:F35)</f>
        <v>847099808</v>
      </c>
      <c r="G27" s="229">
        <f t="shared" si="0"/>
        <v>93.43800359921374</v>
      </c>
      <c r="H27" s="158">
        <f t="shared" si="1"/>
        <v>98.29920725866297</v>
      </c>
    </row>
    <row r="28" spans="1:8" s="3" customFormat="1" ht="12.75">
      <c r="A28" s="175"/>
      <c r="B28" s="52">
        <v>3231</v>
      </c>
      <c r="C28" s="256" t="s">
        <v>76</v>
      </c>
      <c r="D28" s="155">
        <v>21952143</v>
      </c>
      <c r="E28" s="208">
        <v>14160000</v>
      </c>
      <c r="F28" s="155">
        <v>12044132</v>
      </c>
      <c r="G28" s="230">
        <f t="shared" si="0"/>
        <v>54.86540425688736</v>
      </c>
      <c r="H28" s="216">
        <f t="shared" si="1"/>
        <v>85.05742937853107</v>
      </c>
    </row>
    <row r="29" spans="1:8" s="3" customFormat="1" ht="12.75">
      <c r="A29" s="175"/>
      <c r="B29" s="52">
        <v>3232</v>
      </c>
      <c r="C29" s="256" t="s">
        <v>13</v>
      </c>
      <c r="D29" s="155">
        <v>787256707</v>
      </c>
      <c r="E29" s="208">
        <v>745532545</v>
      </c>
      <c r="F29" s="155">
        <v>738821221</v>
      </c>
      <c r="G29" s="230">
        <f t="shared" si="0"/>
        <v>93.84756133935358</v>
      </c>
      <c r="H29" s="216">
        <f t="shared" si="1"/>
        <v>99.09979463069584</v>
      </c>
    </row>
    <row r="30" spans="1:8" s="3" customFormat="1" ht="12.75">
      <c r="A30" s="175"/>
      <c r="B30" s="52">
        <v>3233</v>
      </c>
      <c r="C30" s="41" t="s">
        <v>77</v>
      </c>
      <c r="D30" s="155">
        <v>698757</v>
      </c>
      <c r="E30" s="208">
        <v>700000</v>
      </c>
      <c r="F30" s="155">
        <v>231834</v>
      </c>
      <c r="G30" s="230">
        <f t="shared" si="0"/>
        <v>33.17805760800965</v>
      </c>
      <c r="H30" s="216">
        <f t="shared" si="1"/>
        <v>33.11914285714286</v>
      </c>
    </row>
    <row r="31" spans="1:8" s="3" customFormat="1" ht="12.75">
      <c r="A31" s="175"/>
      <c r="B31" s="52">
        <v>3234</v>
      </c>
      <c r="C31" s="41" t="s">
        <v>78</v>
      </c>
      <c r="D31" s="155">
        <v>2163591</v>
      </c>
      <c r="E31" s="208">
        <v>2468000</v>
      </c>
      <c r="F31" s="155">
        <v>2490103</v>
      </c>
      <c r="G31" s="230">
        <f t="shared" si="0"/>
        <v>115.0912071643855</v>
      </c>
      <c r="H31" s="216">
        <f t="shared" si="1"/>
        <v>100.89558346839547</v>
      </c>
    </row>
    <row r="32" spans="1:8" s="3" customFormat="1" ht="12.75">
      <c r="A32" s="175"/>
      <c r="B32" s="52">
        <v>3235</v>
      </c>
      <c r="C32" s="41" t="s">
        <v>79</v>
      </c>
      <c r="D32" s="155">
        <v>1487388</v>
      </c>
      <c r="E32" s="208">
        <v>1830000</v>
      </c>
      <c r="F32" s="155">
        <v>1613834</v>
      </c>
      <c r="G32" s="230">
        <f t="shared" si="0"/>
        <v>108.50121151979175</v>
      </c>
      <c r="H32" s="216">
        <f t="shared" si="1"/>
        <v>88.18765027322404</v>
      </c>
    </row>
    <row r="33" spans="1:8" s="3" customFormat="1" ht="12.75">
      <c r="A33" s="175"/>
      <c r="B33" s="52">
        <v>3236</v>
      </c>
      <c r="C33" s="41" t="s">
        <v>175</v>
      </c>
      <c r="D33" s="155">
        <v>715150</v>
      </c>
      <c r="E33" s="208">
        <v>750000</v>
      </c>
      <c r="F33" s="155">
        <v>696900</v>
      </c>
      <c r="G33" s="230">
        <f t="shared" si="0"/>
        <v>97.44808781374536</v>
      </c>
      <c r="H33" s="216">
        <f t="shared" si="1"/>
        <v>92.92</v>
      </c>
    </row>
    <row r="34" spans="1:8" s="3" customFormat="1" ht="12.75">
      <c r="A34" s="175"/>
      <c r="B34" s="52">
        <v>3237</v>
      </c>
      <c r="C34" s="39" t="s">
        <v>14</v>
      </c>
      <c r="D34" s="155">
        <v>47427876</v>
      </c>
      <c r="E34" s="208">
        <v>49265000</v>
      </c>
      <c r="F34" s="155">
        <v>53402239</v>
      </c>
      <c r="G34" s="230">
        <f t="shared" si="0"/>
        <v>112.59673319547348</v>
      </c>
      <c r="H34" s="216">
        <f t="shared" si="1"/>
        <v>108.39792753476098</v>
      </c>
    </row>
    <row r="35" spans="1:8" s="3" customFormat="1" ht="13.5" customHeight="1">
      <c r="A35" s="175"/>
      <c r="B35" s="52">
        <v>3239</v>
      </c>
      <c r="C35" s="39" t="s">
        <v>80</v>
      </c>
      <c r="D35" s="155">
        <v>44888614</v>
      </c>
      <c r="E35" s="208">
        <v>47050955</v>
      </c>
      <c r="F35" s="155">
        <v>37799545</v>
      </c>
      <c r="G35" s="230">
        <f t="shared" si="0"/>
        <v>84.20742284446564</v>
      </c>
      <c r="H35" s="216">
        <f t="shared" si="1"/>
        <v>80.33746605143295</v>
      </c>
    </row>
    <row r="36" spans="1:8" s="3" customFormat="1" ht="13.5" customHeight="1">
      <c r="A36" s="175">
        <v>329</v>
      </c>
      <c r="B36" s="52"/>
      <c r="C36" s="254" t="s">
        <v>82</v>
      </c>
      <c r="D36" s="154">
        <f>SUM(D37:D42)</f>
        <v>7294870</v>
      </c>
      <c r="E36" s="154">
        <f>SUM(E37:E42)</f>
        <v>9413000</v>
      </c>
      <c r="F36" s="154">
        <f>SUM(F37:F42)</f>
        <v>7141619</v>
      </c>
      <c r="G36" s="229">
        <f t="shared" si="0"/>
        <v>97.89919491368592</v>
      </c>
      <c r="H36" s="158">
        <f t="shared" si="1"/>
        <v>75.8697439711038</v>
      </c>
    </row>
    <row r="37" spans="1:8" s="3" customFormat="1" ht="25.5">
      <c r="A37" s="175"/>
      <c r="B37" s="52">
        <v>3291</v>
      </c>
      <c r="C37" s="40" t="s">
        <v>150</v>
      </c>
      <c r="D37" s="155">
        <v>197453</v>
      </c>
      <c r="E37" s="208">
        <v>300000</v>
      </c>
      <c r="F37" s="155">
        <v>202856</v>
      </c>
      <c r="G37" s="230">
        <f aca="true" t="shared" si="2" ref="G37:G55">F37/D37*100</f>
        <v>102.7363473839344</v>
      </c>
      <c r="H37" s="216">
        <f aca="true" t="shared" si="3" ref="H37:H55">F37/E37*100</f>
        <v>67.61866666666667</v>
      </c>
    </row>
    <row r="38" spans="1:8" s="3" customFormat="1" ht="13.5" customHeight="1">
      <c r="A38" s="175"/>
      <c r="B38" s="52">
        <v>3292</v>
      </c>
      <c r="C38" s="40" t="s">
        <v>83</v>
      </c>
      <c r="D38" s="155">
        <v>2947801</v>
      </c>
      <c r="E38" s="208">
        <v>3400000</v>
      </c>
      <c r="F38" s="155">
        <v>2560204</v>
      </c>
      <c r="G38" s="230">
        <f t="shared" si="2"/>
        <v>86.85131730398355</v>
      </c>
      <c r="H38" s="216">
        <f t="shared" si="3"/>
        <v>75.30011764705883</v>
      </c>
    </row>
    <row r="39" spans="1:8" s="3" customFormat="1" ht="13.5" customHeight="1">
      <c r="A39" s="175"/>
      <c r="B39" s="52">
        <v>3293</v>
      </c>
      <c r="C39" s="40" t="s">
        <v>84</v>
      </c>
      <c r="D39" s="155">
        <v>498491</v>
      </c>
      <c r="E39" s="208">
        <v>700000</v>
      </c>
      <c r="F39" s="155">
        <v>642241</v>
      </c>
      <c r="G39" s="230">
        <f t="shared" si="2"/>
        <v>128.83703015701386</v>
      </c>
      <c r="H39" s="216">
        <f t="shared" si="3"/>
        <v>91.74871428571429</v>
      </c>
    </row>
    <row r="40" spans="1:8" s="3" customFormat="1" ht="13.5" customHeight="1">
      <c r="A40" s="175"/>
      <c r="B40" s="52">
        <v>3294</v>
      </c>
      <c r="C40" s="40" t="s">
        <v>85</v>
      </c>
      <c r="D40" s="155">
        <v>257320</v>
      </c>
      <c r="E40" s="208">
        <v>300000</v>
      </c>
      <c r="F40" s="155">
        <v>238090</v>
      </c>
      <c r="G40" s="230">
        <f t="shared" si="2"/>
        <v>92.52681486087361</v>
      </c>
      <c r="H40" s="216">
        <f t="shared" si="3"/>
        <v>79.36333333333333</v>
      </c>
    </row>
    <row r="41" spans="1:8" s="3" customFormat="1" ht="13.5" customHeight="1">
      <c r="A41" s="175"/>
      <c r="B41" s="52">
        <v>3295</v>
      </c>
      <c r="C41" s="40" t="s">
        <v>270</v>
      </c>
      <c r="D41" s="155">
        <v>1143194</v>
      </c>
      <c r="E41" s="208">
        <v>1838000</v>
      </c>
      <c r="F41" s="155">
        <v>1581259</v>
      </c>
      <c r="G41" s="230">
        <f t="shared" si="2"/>
        <v>138.3193928589548</v>
      </c>
      <c r="H41" s="216">
        <f t="shared" si="3"/>
        <v>86.03150163220891</v>
      </c>
    </row>
    <row r="42" spans="1:9" s="3" customFormat="1" ht="13.5" customHeight="1">
      <c r="A42" s="175"/>
      <c r="B42" s="52">
        <v>3299</v>
      </c>
      <c r="C42" s="256" t="s">
        <v>82</v>
      </c>
      <c r="D42" s="155">
        <v>2250611</v>
      </c>
      <c r="E42" s="208">
        <v>2875000</v>
      </c>
      <c r="F42" s="155">
        <v>1916969</v>
      </c>
      <c r="G42" s="230">
        <f t="shared" si="2"/>
        <v>85.175492344079</v>
      </c>
      <c r="H42" s="216">
        <f t="shared" si="3"/>
        <v>66.67718260869565</v>
      </c>
      <c r="I42" s="217"/>
    </row>
    <row r="43" spans="1:8" s="3" customFormat="1" ht="13.5" customHeight="1">
      <c r="A43" s="175">
        <v>34</v>
      </c>
      <c r="B43" s="51"/>
      <c r="C43" s="258" t="s">
        <v>17</v>
      </c>
      <c r="D43" s="154">
        <f>D44+D49</f>
        <v>31530180</v>
      </c>
      <c r="E43" s="154">
        <f>E44+E49</f>
        <v>66082500</v>
      </c>
      <c r="F43" s="154">
        <f>F44+F49</f>
        <v>48604478</v>
      </c>
      <c r="G43" s="229">
        <f t="shared" si="2"/>
        <v>154.1522376339114</v>
      </c>
      <c r="H43" s="158">
        <f t="shared" si="3"/>
        <v>73.55120947300723</v>
      </c>
    </row>
    <row r="44" spans="1:8" s="3" customFormat="1" ht="13.5" customHeight="1">
      <c r="A44" s="175">
        <v>342</v>
      </c>
      <c r="B44" s="51"/>
      <c r="C44" s="199" t="s">
        <v>291</v>
      </c>
      <c r="D44" s="154">
        <f>SUM(D45:D46)</f>
        <v>30425877</v>
      </c>
      <c r="E44" s="154">
        <f>E45+E46</f>
        <v>63000000</v>
      </c>
      <c r="F44" s="154">
        <f>SUM(F45:F46)</f>
        <v>46029981</v>
      </c>
      <c r="G44" s="229">
        <f t="shared" si="2"/>
        <v>151.28563426454394</v>
      </c>
      <c r="H44" s="158">
        <f t="shared" si="3"/>
        <v>73.06346190476191</v>
      </c>
    </row>
    <row r="45" spans="1:8" s="3" customFormat="1" ht="24" customHeight="1">
      <c r="A45" s="175"/>
      <c r="B45" s="50" t="s">
        <v>16</v>
      </c>
      <c r="C45" s="39" t="s">
        <v>292</v>
      </c>
      <c r="D45" s="155">
        <v>4283678</v>
      </c>
      <c r="E45" s="208">
        <v>2430000</v>
      </c>
      <c r="F45" s="155">
        <v>2877165</v>
      </c>
      <c r="G45" s="230">
        <f t="shared" si="2"/>
        <v>67.16576269271405</v>
      </c>
      <c r="H45" s="216">
        <f t="shared" si="3"/>
        <v>118.40185185185186</v>
      </c>
    </row>
    <row r="46" spans="1:8" s="3" customFormat="1" ht="24" customHeight="1">
      <c r="A46" s="175"/>
      <c r="B46" s="50" t="s">
        <v>81</v>
      </c>
      <c r="C46" s="39" t="s">
        <v>274</v>
      </c>
      <c r="D46" s="141">
        <f>SUM(D47:D48)</f>
        <v>26142199</v>
      </c>
      <c r="E46" s="208">
        <f>E47+E48</f>
        <v>60570000</v>
      </c>
      <c r="F46" s="141">
        <f>SUM(F47:F48)</f>
        <v>43152816</v>
      </c>
      <c r="G46" s="232">
        <f t="shared" si="2"/>
        <v>165.06957199736715</v>
      </c>
      <c r="H46" s="216">
        <f t="shared" si="3"/>
        <v>71.24453689945518</v>
      </c>
    </row>
    <row r="47" spans="1:8" s="3" customFormat="1" ht="13.5" customHeight="1">
      <c r="A47" s="175"/>
      <c r="B47" s="50"/>
      <c r="C47" s="40" t="s">
        <v>86</v>
      </c>
      <c r="D47" s="155">
        <v>24860205</v>
      </c>
      <c r="E47" s="208">
        <v>43270000</v>
      </c>
      <c r="F47" s="155">
        <v>42339742</v>
      </c>
      <c r="G47" s="230">
        <f t="shared" si="2"/>
        <v>170.3113148101554</v>
      </c>
      <c r="H47" s="216">
        <f t="shared" si="3"/>
        <v>97.8501086202912</v>
      </c>
    </row>
    <row r="48" spans="1:8" s="3" customFormat="1" ht="13.5" customHeight="1">
      <c r="A48" s="175"/>
      <c r="B48" s="50"/>
      <c r="C48" s="40" t="s">
        <v>87</v>
      </c>
      <c r="D48" s="155">
        <v>1281994</v>
      </c>
      <c r="E48" s="208">
        <v>17300000</v>
      </c>
      <c r="F48" s="155">
        <v>813074</v>
      </c>
      <c r="G48" s="230">
        <f t="shared" si="2"/>
        <v>63.42260572202366</v>
      </c>
      <c r="H48" s="216">
        <f t="shared" si="3"/>
        <v>4.699849710982659</v>
      </c>
    </row>
    <row r="49" spans="1:8" s="3" customFormat="1" ht="13.5" customHeight="1">
      <c r="A49" s="175">
        <v>343</v>
      </c>
      <c r="B49" s="52"/>
      <c r="C49" s="254" t="s">
        <v>97</v>
      </c>
      <c r="D49" s="154">
        <f>SUM(D50:D51)</f>
        <v>1104303</v>
      </c>
      <c r="E49" s="154">
        <f>SUM(E50:E51)</f>
        <v>3082500</v>
      </c>
      <c r="F49" s="154">
        <f>SUM(F50:F51)</f>
        <v>2574497</v>
      </c>
      <c r="G49" s="229">
        <f t="shared" si="2"/>
        <v>233.13320709986297</v>
      </c>
      <c r="H49" s="158">
        <f t="shared" si="3"/>
        <v>83.51977291159773</v>
      </c>
    </row>
    <row r="50" spans="1:8" s="3" customFormat="1" ht="13.5" customHeight="1">
      <c r="A50" s="175"/>
      <c r="B50" s="53">
        <v>3431</v>
      </c>
      <c r="C50" s="40" t="s">
        <v>98</v>
      </c>
      <c r="D50" s="155">
        <v>1092080</v>
      </c>
      <c r="E50" s="208">
        <v>3022500</v>
      </c>
      <c r="F50" s="155">
        <v>2570005</v>
      </c>
      <c r="G50" s="230">
        <f t="shared" si="2"/>
        <v>235.3312028422826</v>
      </c>
      <c r="H50" s="216">
        <f t="shared" si="3"/>
        <v>85.02911497105046</v>
      </c>
    </row>
    <row r="51" spans="1:8" s="3" customFormat="1" ht="13.5" customHeight="1">
      <c r="A51" s="175"/>
      <c r="B51" s="53">
        <v>3433</v>
      </c>
      <c r="C51" s="40" t="s">
        <v>99</v>
      </c>
      <c r="D51" s="155">
        <v>12223</v>
      </c>
      <c r="E51" s="208">
        <v>60000</v>
      </c>
      <c r="F51" s="155">
        <v>4492</v>
      </c>
      <c r="G51" s="230">
        <f t="shared" si="2"/>
        <v>36.7503886116338</v>
      </c>
      <c r="H51" s="216">
        <f t="shared" si="3"/>
        <v>7.486666666666666</v>
      </c>
    </row>
    <row r="52" spans="1:8" s="3" customFormat="1" ht="13.5" customHeight="1">
      <c r="A52" s="175">
        <v>36</v>
      </c>
      <c r="B52" s="54"/>
      <c r="C52" s="11" t="s">
        <v>353</v>
      </c>
      <c r="D52" s="154">
        <f>D53</f>
        <v>28446877</v>
      </c>
      <c r="E52" s="154">
        <f>E53</f>
        <v>32372113</v>
      </c>
      <c r="F52" s="154">
        <f>F53</f>
        <v>30257196</v>
      </c>
      <c r="G52" s="229">
        <f t="shared" si="2"/>
        <v>106.36385850017913</v>
      </c>
      <c r="H52" s="158">
        <f t="shared" si="3"/>
        <v>93.46685525285298</v>
      </c>
    </row>
    <row r="53" spans="1:8" s="3" customFormat="1" ht="12.75" customHeight="1">
      <c r="A53" s="175">
        <v>363</v>
      </c>
      <c r="B53" s="54"/>
      <c r="C53" s="249" t="s">
        <v>293</v>
      </c>
      <c r="D53" s="154">
        <f>D57+D56</f>
        <v>28446877</v>
      </c>
      <c r="E53" s="154">
        <f>E56+E57</f>
        <v>32372113</v>
      </c>
      <c r="F53" s="154">
        <f>F57+F56</f>
        <v>30257196</v>
      </c>
      <c r="G53" s="229">
        <f t="shared" si="2"/>
        <v>106.36385850017913</v>
      </c>
      <c r="H53" s="158">
        <f t="shared" si="3"/>
        <v>93.46685525285298</v>
      </c>
    </row>
    <row r="54" spans="1:8" s="3" customFormat="1" ht="13.5" customHeight="1" hidden="1">
      <c r="A54" s="175"/>
      <c r="B54" s="50">
        <v>3631</v>
      </c>
      <c r="C54" s="40" t="s">
        <v>294</v>
      </c>
      <c r="D54" s="141"/>
      <c r="E54" s="141">
        <f>E55</f>
        <v>0</v>
      </c>
      <c r="F54" s="141"/>
      <c r="G54" s="232" t="e">
        <f t="shared" si="2"/>
        <v>#DIV/0!</v>
      </c>
      <c r="H54" s="158" t="e">
        <f t="shared" si="3"/>
        <v>#DIV/0!</v>
      </c>
    </row>
    <row r="55" spans="1:8" s="3" customFormat="1" ht="13.5" customHeight="1" hidden="1">
      <c r="A55" s="175"/>
      <c r="B55" s="50"/>
      <c r="C55" s="40" t="s">
        <v>189</v>
      </c>
      <c r="D55" s="155"/>
      <c r="E55" s="155">
        <v>0</v>
      </c>
      <c r="F55" s="155"/>
      <c r="G55" s="230" t="e">
        <f t="shared" si="2"/>
        <v>#DIV/0!</v>
      </c>
      <c r="H55" s="158" t="e">
        <f t="shared" si="3"/>
        <v>#DIV/0!</v>
      </c>
    </row>
    <row r="56" spans="1:8" s="3" customFormat="1" ht="25.5">
      <c r="A56" s="175"/>
      <c r="B56" s="50">
        <v>3631</v>
      </c>
      <c r="C56" s="40" t="s">
        <v>390</v>
      </c>
      <c r="D56" s="155">
        <v>0</v>
      </c>
      <c r="E56" s="208">
        <v>773000</v>
      </c>
      <c r="F56" s="155">
        <v>739844</v>
      </c>
      <c r="G56" s="230"/>
      <c r="H56" s="216"/>
    </row>
    <row r="57" spans="1:8" s="3" customFormat="1" ht="13.5" customHeight="1">
      <c r="A57" s="175"/>
      <c r="B57" s="50" t="s">
        <v>18</v>
      </c>
      <c r="C57" s="39" t="s">
        <v>281</v>
      </c>
      <c r="D57" s="141">
        <v>28446877</v>
      </c>
      <c r="E57" s="208">
        <f>E59+E58</f>
        <v>31599113</v>
      </c>
      <c r="F57" s="141">
        <f>SUM(F58:F59)</f>
        <v>29517352</v>
      </c>
      <c r="G57" s="232">
        <f aca="true" t="shared" si="4" ref="G57:G85">F57/D57*100</f>
        <v>103.76306685616139</v>
      </c>
      <c r="H57" s="216">
        <f aca="true" t="shared" si="5" ref="H57:H85">F57/E57*100</f>
        <v>93.41196381050317</v>
      </c>
    </row>
    <row r="58" spans="1:8" s="3" customFormat="1" ht="13.5" customHeight="1" hidden="1">
      <c r="A58" s="175"/>
      <c r="B58" s="50"/>
      <c r="C58" s="40" t="s">
        <v>377</v>
      </c>
      <c r="D58" s="141">
        <v>496466</v>
      </c>
      <c r="E58" s="208">
        <v>500000</v>
      </c>
      <c r="F58" s="141">
        <v>496466</v>
      </c>
      <c r="G58" s="232">
        <f t="shared" si="4"/>
        <v>100</v>
      </c>
      <c r="H58" s="158">
        <f t="shared" si="5"/>
        <v>99.2932</v>
      </c>
    </row>
    <row r="59" spans="1:8" s="3" customFormat="1" ht="13.5" customHeight="1" hidden="1">
      <c r="A59" s="175"/>
      <c r="B59" s="51"/>
      <c r="C59" s="40" t="s">
        <v>160</v>
      </c>
      <c r="D59" s="155">
        <v>29020886</v>
      </c>
      <c r="E59" s="208">
        <v>31099113</v>
      </c>
      <c r="F59" s="155">
        <v>29020886</v>
      </c>
      <c r="G59" s="230">
        <f t="shared" si="4"/>
        <v>100</v>
      </c>
      <c r="H59" s="158">
        <f t="shared" si="5"/>
        <v>93.31740747718432</v>
      </c>
    </row>
    <row r="60" spans="1:8" s="3" customFormat="1" ht="13.5" customHeight="1">
      <c r="A60" s="175">
        <v>38</v>
      </c>
      <c r="B60" s="51"/>
      <c r="C60" s="260" t="s">
        <v>88</v>
      </c>
      <c r="D60" s="154">
        <f>D61+D63+D66</f>
        <v>351618045</v>
      </c>
      <c r="E60" s="154">
        <f>E61+E63+E66</f>
        <v>436137700</v>
      </c>
      <c r="F60" s="154">
        <f>F61+F63+F66</f>
        <v>386125201</v>
      </c>
      <c r="G60" s="229">
        <f t="shared" si="4"/>
        <v>109.81381828682882</v>
      </c>
      <c r="H60" s="158">
        <f t="shared" si="5"/>
        <v>88.53286496443668</v>
      </c>
    </row>
    <row r="61" spans="1:8" s="3" customFormat="1" ht="13.5" customHeight="1">
      <c r="A61" s="175">
        <v>381</v>
      </c>
      <c r="B61" s="51"/>
      <c r="C61" s="260" t="s">
        <v>56</v>
      </c>
      <c r="D61" s="154">
        <f>D62</f>
        <v>252619</v>
      </c>
      <c r="E61" s="154">
        <f>E62</f>
        <v>1450000</v>
      </c>
      <c r="F61" s="154">
        <f>F62</f>
        <v>626142</v>
      </c>
      <c r="G61" s="229">
        <f t="shared" si="4"/>
        <v>247.86021637327357</v>
      </c>
      <c r="H61" s="158">
        <f t="shared" si="5"/>
        <v>43.18220689655172</v>
      </c>
    </row>
    <row r="62" spans="1:8" s="3" customFormat="1" ht="13.5" customHeight="1">
      <c r="A62" s="175"/>
      <c r="B62" s="49">
        <v>3811</v>
      </c>
      <c r="C62" s="41" t="s">
        <v>19</v>
      </c>
      <c r="D62" s="155">
        <v>252619</v>
      </c>
      <c r="E62" s="208">
        <v>1450000</v>
      </c>
      <c r="F62" s="155">
        <v>626142</v>
      </c>
      <c r="G62" s="230">
        <f t="shared" si="4"/>
        <v>247.86021637327357</v>
      </c>
      <c r="H62" s="216">
        <f t="shared" si="5"/>
        <v>43.18220689655172</v>
      </c>
    </row>
    <row r="63" spans="1:8" s="3" customFormat="1" ht="13.5" customHeight="1">
      <c r="A63" s="175">
        <v>383</v>
      </c>
      <c r="B63" s="51"/>
      <c r="C63" s="260" t="s">
        <v>89</v>
      </c>
      <c r="D63" s="154">
        <f>SUM(D64:D65)</f>
        <v>1255786</v>
      </c>
      <c r="E63" s="154">
        <f>E64+E65</f>
        <v>2420000</v>
      </c>
      <c r="F63" s="154">
        <f>SUM(F64:F65)</f>
        <v>1196040</v>
      </c>
      <c r="G63" s="229">
        <f t="shared" si="4"/>
        <v>95.24234224621074</v>
      </c>
      <c r="H63" s="158">
        <f t="shared" si="5"/>
        <v>49.42314049586777</v>
      </c>
    </row>
    <row r="64" spans="1:8" s="3" customFormat="1" ht="13.5" customHeight="1">
      <c r="A64" s="175"/>
      <c r="B64" s="49">
        <v>3831</v>
      </c>
      <c r="C64" s="41" t="s">
        <v>90</v>
      </c>
      <c r="D64" s="155">
        <v>1255786</v>
      </c>
      <c r="E64" s="208">
        <v>2350000</v>
      </c>
      <c r="F64" s="155">
        <v>1196040</v>
      </c>
      <c r="G64" s="230">
        <f t="shared" si="4"/>
        <v>95.24234224621074</v>
      </c>
      <c r="H64" s="216">
        <f t="shared" si="5"/>
        <v>50.89531914893617</v>
      </c>
    </row>
    <row r="65" spans="1:8" s="3" customFormat="1" ht="13.5" customHeight="1" hidden="1">
      <c r="A65" s="175"/>
      <c r="B65" s="49">
        <v>3834</v>
      </c>
      <c r="C65" s="41" t="s">
        <v>193</v>
      </c>
      <c r="D65" s="155">
        <v>0</v>
      </c>
      <c r="E65" s="208">
        <v>70000</v>
      </c>
      <c r="F65" s="155">
        <v>0</v>
      </c>
      <c r="G65" s="230" t="e">
        <f t="shared" si="4"/>
        <v>#DIV/0!</v>
      </c>
      <c r="H65" s="158">
        <f t="shared" si="5"/>
        <v>0</v>
      </c>
    </row>
    <row r="66" spans="1:8" s="3" customFormat="1" ht="13.5" customHeight="1">
      <c r="A66" s="175">
        <v>386</v>
      </c>
      <c r="B66" s="55"/>
      <c r="C66" s="260" t="s">
        <v>91</v>
      </c>
      <c r="D66" s="154">
        <f>D67</f>
        <v>350109640</v>
      </c>
      <c r="E66" s="154">
        <f>E67</f>
        <v>432267700</v>
      </c>
      <c r="F66" s="154">
        <f>F67</f>
        <v>384303019</v>
      </c>
      <c r="G66" s="229">
        <f t="shared" si="4"/>
        <v>109.76647743832476</v>
      </c>
      <c r="H66" s="158">
        <f t="shared" si="5"/>
        <v>88.9039405442507</v>
      </c>
    </row>
    <row r="67" spans="1:8" s="3" customFormat="1" ht="13.5" customHeight="1">
      <c r="A67" s="175"/>
      <c r="B67" s="49">
        <v>3862</v>
      </c>
      <c r="C67" s="41" t="s">
        <v>357</v>
      </c>
      <c r="D67" s="155">
        <v>350109640</v>
      </c>
      <c r="E67" s="208">
        <v>432267700</v>
      </c>
      <c r="F67" s="155">
        <v>384303019</v>
      </c>
      <c r="G67" s="230">
        <f t="shared" si="4"/>
        <v>109.76647743832476</v>
      </c>
      <c r="H67" s="216">
        <f t="shared" si="5"/>
        <v>88.9039405442507</v>
      </c>
    </row>
    <row r="68" spans="1:8" s="3" customFormat="1" ht="24.75" customHeight="1">
      <c r="A68" s="177">
        <v>4</v>
      </c>
      <c r="B68" s="125"/>
      <c r="C68" s="253" t="s">
        <v>92</v>
      </c>
      <c r="D68" s="154">
        <f>D69+D72+D83</f>
        <v>1185122992</v>
      </c>
      <c r="E68" s="154">
        <f>E69+E72+E83</f>
        <v>1257916887</v>
      </c>
      <c r="F68" s="154">
        <f>F69+F72+F83</f>
        <v>1319451068</v>
      </c>
      <c r="G68" s="229">
        <f t="shared" si="4"/>
        <v>111.33452619742947</v>
      </c>
      <c r="H68" s="158">
        <f t="shared" si="5"/>
        <v>104.89175251846348</v>
      </c>
    </row>
    <row r="69" spans="1:8" s="3" customFormat="1" ht="13.5" customHeight="1">
      <c r="A69" s="175">
        <v>41</v>
      </c>
      <c r="B69" s="56"/>
      <c r="C69" s="199" t="s">
        <v>20</v>
      </c>
      <c r="D69" s="154">
        <f aca="true" t="shared" si="6" ref="D69:F70">D70</f>
        <v>25154961</v>
      </c>
      <c r="E69" s="154">
        <f t="shared" si="6"/>
        <v>33000000</v>
      </c>
      <c r="F69" s="154">
        <f t="shared" si="6"/>
        <v>28230716</v>
      </c>
      <c r="G69" s="229">
        <f t="shared" si="4"/>
        <v>112.22723024694812</v>
      </c>
      <c r="H69" s="158">
        <f t="shared" si="5"/>
        <v>85.54762424242425</v>
      </c>
    </row>
    <row r="70" spans="1:8" s="3" customFormat="1" ht="13.5" customHeight="1">
      <c r="A70" s="175">
        <v>411</v>
      </c>
      <c r="B70" s="56"/>
      <c r="C70" s="258" t="s">
        <v>93</v>
      </c>
      <c r="D70" s="154">
        <f t="shared" si="6"/>
        <v>25154961</v>
      </c>
      <c r="E70" s="154">
        <f t="shared" si="6"/>
        <v>33000000</v>
      </c>
      <c r="F70" s="154">
        <f t="shared" si="6"/>
        <v>28230716</v>
      </c>
      <c r="G70" s="229">
        <f t="shared" si="4"/>
        <v>112.22723024694812</v>
      </c>
      <c r="H70" s="158">
        <f t="shared" si="5"/>
        <v>85.54762424242425</v>
      </c>
    </row>
    <row r="71" spans="1:8" s="3" customFormat="1" ht="13.5" customHeight="1">
      <c r="A71" s="175"/>
      <c r="B71" s="49">
        <v>4111</v>
      </c>
      <c r="C71" s="256" t="s">
        <v>59</v>
      </c>
      <c r="D71" s="155">
        <v>25154961</v>
      </c>
      <c r="E71" s="208">
        <v>33000000</v>
      </c>
      <c r="F71" s="155">
        <v>28230716</v>
      </c>
      <c r="G71" s="230">
        <f t="shared" si="4"/>
        <v>112.22723024694812</v>
      </c>
      <c r="H71" s="216">
        <f t="shared" si="5"/>
        <v>85.54762424242425</v>
      </c>
    </row>
    <row r="72" spans="1:8" s="3" customFormat="1" ht="12.75">
      <c r="A72" s="175">
        <v>42</v>
      </c>
      <c r="B72" s="51"/>
      <c r="C72" s="199" t="s">
        <v>21</v>
      </c>
      <c r="D72" s="154">
        <f>D73+D76+D81</f>
        <v>1043472771</v>
      </c>
      <c r="E72" s="154">
        <f>E73+E76++E81</f>
        <v>1089099000</v>
      </c>
      <c r="F72" s="154">
        <f>F73+F76+F81</f>
        <v>1177450661</v>
      </c>
      <c r="G72" s="229">
        <f t="shared" si="4"/>
        <v>112.83961534248795</v>
      </c>
      <c r="H72" s="158">
        <f t="shared" si="5"/>
        <v>108.11236269613688</v>
      </c>
    </row>
    <row r="73" spans="1:8" s="3" customFormat="1" ht="12.75">
      <c r="A73" s="175">
        <v>421</v>
      </c>
      <c r="B73" s="51"/>
      <c r="C73" s="258" t="s">
        <v>22</v>
      </c>
      <c r="D73" s="154">
        <f>SUM(D74:D75)</f>
        <v>1034160617</v>
      </c>
      <c r="E73" s="154">
        <f>E74+E75</f>
        <v>1070201340</v>
      </c>
      <c r="F73" s="154">
        <f>SUM(F74:F75)</f>
        <v>1160945131</v>
      </c>
      <c r="G73" s="229">
        <f t="shared" si="4"/>
        <v>112.25965405333164</v>
      </c>
      <c r="H73" s="158">
        <f t="shared" si="5"/>
        <v>108.479132627511</v>
      </c>
    </row>
    <row r="74" spans="1:8" s="3" customFormat="1" ht="12.75">
      <c r="A74" s="175"/>
      <c r="B74" s="50" t="s">
        <v>23</v>
      </c>
      <c r="C74" s="39" t="s">
        <v>24</v>
      </c>
      <c r="D74" s="155">
        <v>1990119</v>
      </c>
      <c r="E74" s="208">
        <v>2900000</v>
      </c>
      <c r="F74" s="155">
        <v>183570</v>
      </c>
      <c r="G74" s="230">
        <f t="shared" si="4"/>
        <v>9.224071525371096</v>
      </c>
      <c r="H74" s="216">
        <f t="shared" si="5"/>
        <v>6.329999999999999</v>
      </c>
    </row>
    <row r="75" spans="1:8" s="3" customFormat="1" ht="12.75">
      <c r="A75" s="175"/>
      <c r="B75" s="50" t="s">
        <v>25</v>
      </c>
      <c r="C75" s="39" t="s">
        <v>26</v>
      </c>
      <c r="D75" s="155">
        <v>1032170498</v>
      </c>
      <c r="E75" s="208">
        <v>1067301340</v>
      </c>
      <c r="F75" s="155">
        <v>1160761561</v>
      </c>
      <c r="G75" s="230">
        <f t="shared" si="4"/>
        <v>112.45831606785568</v>
      </c>
      <c r="H75" s="216">
        <f t="shared" si="5"/>
        <v>108.75668543618619</v>
      </c>
    </row>
    <row r="76" spans="1:8" s="3" customFormat="1" ht="12.75">
      <c r="A76" s="175">
        <v>422</v>
      </c>
      <c r="B76" s="51"/>
      <c r="C76" s="258" t="s">
        <v>31</v>
      </c>
      <c r="D76" s="154">
        <f>SUM(D77:D80)</f>
        <v>6887193</v>
      </c>
      <c r="E76" s="154">
        <f>SUM(E77:E80)</f>
        <v>15947660</v>
      </c>
      <c r="F76" s="154">
        <f>SUM(F77:F80)</f>
        <v>13753441</v>
      </c>
      <c r="G76" s="229">
        <f t="shared" si="4"/>
        <v>199.69588481112697</v>
      </c>
      <c r="H76" s="158">
        <f t="shared" si="5"/>
        <v>86.24112252205026</v>
      </c>
    </row>
    <row r="77" spans="1:8" s="3" customFormat="1" ht="12.75">
      <c r="A77" s="175"/>
      <c r="B77" s="57" t="s">
        <v>27</v>
      </c>
      <c r="C77" s="261" t="s">
        <v>28</v>
      </c>
      <c r="D77" s="155">
        <v>2839975</v>
      </c>
      <c r="E77" s="208">
        <v>2647660</v>
      </c>
      <c r="F77" s="155">
        <v>2539587</v>
      </c>
      <c r="G77" s="230">
        <f t="shared" si="4"/>
        <v>89.42286463789294</v>
      </c>
      <c r="H77" s="216">
        <f t="shared" si="5"/>
        <v>95.91816925133891</v>
      </c>
    </row>
    <row r="78" spans="1:8" s="3" customFormat="1" ht="12.75">
      <c r="A78" s="175"/>
      <c r="B78" s="50" t="s">
        <v>29</v>
      </c>
      <c r="C78" s="39" t="s">
        <v>30</v>
      </c>
      <c r="D78" s="155">
        <v>55003</v>
      </c>
      <c r="E78" s="208">
        <v>100000</v>
      </c>
      <c r="F78" s="155">
        <v>98004</v>
      </c>
      <c r="G78" s="230">
        <f t="shared" si="4"/>
        <v>178.17937203425268</v>
      </c>
      <c r="H78" s="216">
        <f t="shared" si="5"/>
        <v>98.004</v>
      </c>
    </row>
    <row r="79" spans="1:8" s="3" customFormat="1" ht="12.75">
      <c r="A79" s="175"/>
      <c r="B79" s="50">
        <v>4224</v>
      </c>
      <c r="C79" s="40" t="s">
        <v>166</v>
      </c>
      <c r="D79" s="155">
        <v>199648</v>
      </c>
      <c r="E79" s="208">
        <v>1300000</v>
      </c>
      <c r="F79" s="155">
        <v>1157358</v>
      </c>
      <c r="G79" s="230">
        <f t="shared" si="4"/>
        <v>579.699270716461</v>
      </c>
      <c r="H79" s="216">
        <f t="shared" si="5"/>
        <v>89.02753846153846</v>
      </c>
    </row>
    <row r="80" spans="1:8" s="3" customFormat="1" ht="12.75">
      <c r="A80" s="175"/>
      <c r="B80" s="50" t="s">
        <v>32</v>
      </c>
      <c r="C80" s="39" t="s">
        <v>1</v>
      </c>
      <c r="D80" s="155">
        <v>3792567</v>
      </c>
      <c r="E80" s="208">
        <v>11900000</v>
      </c>
      <c r="F80" s="155">
        <v>9958492</v>
      </c>
      <c r="G80" s="230">
        <f t="shared" si="4"/>
        <v>262.5791976779843</v>
      </c>
      <c r="H80" s="216">
        <f t="shared" si="5"/>
        <v>83.68480672268907</v>
      </c>
    </row>
    <row r="81" spans="1:8" s="105" customFormat="1" ht="12.75">
      <c r="A81" s="175">
        <v>426</v>
      </c>
      <c r="B81" s="119"/>
      <c r="C81" s="262" t="s">
        <v>158</v>
      </c>
      <c r="D81" s="154">
        <f>D82</f>
        <v>2424961</v>
      </c>
      <c r="E81" s="154">
        <f>E82</f>
        <v>2950000</v>
      </c>
      <c r="F81" s="154">
        <f>F82</f>
        <v>2752089</v>
      </c>
      <c r="G81" s="229">
        <f t="shared" si="4"/>
        <v>113.49003138607176</v>
      </c>
      <c r="H81" s="158">
        <f t="shared" si="5"/>
        <v>93.29115254237288</v>
      </c>
    </row>
    <row r="82" spans="1:8" s="3" customFormat="1" ht="12.75">
      <c r="A82" s="175"/>
      <c r="B82" s="118">
        <v>4262</v>
      </c>
      <c r="C82" s="263" t="s">
        <v>157</v>
      </c>
      <c r="D82" s="155">
        <v>2424961</v>
      </c>
      <c r="E82" s="208">
        <v>2950000</v>
      </c>
      <c r="F82" s="155">
        <v>2752089</v>
      </c>
      <c r="G82" s="230">
        <f t="shared" si="4"/>
        <v>113.49003138607176</v>
      </c>
      <c r="H82" s="216">
        <f t="shared" si="5"/>
        <v>93.29115254237288</v>
      </c>
    </row>
    <row r="83" spans="1:8" s="3" customFormat="1" ht="13.5" customHeight="1">
      <c r="A83" s="175">
        <v>45</v>
      </c>
      <c r="B83" s="58"/>
      <c r="C83" s="264" t="s">
        <v>33</v>
      </c>
      <c r="D83" s="154">
        <f aca="true" t="shared" si="7" ref="D83:F84">D84</f>
        <v>116495260</v>
      </c>
      <c r="E83" s="154">
        <f t="shared" si="7"/>
        <v>135817887</v>
      </c>
      <c r="F83" s="154">
        <f t="shared" si="7"/>
        <v>113769691</v>
      </c>
      <c r="G83" s="229">
        <f t="shared" si="4"/>
        <v>97.66036060179616</v>
      </c>
      <c r="H83" s="158">
        <f t="shared" si="5"/>
        <v>83.7663532491858</v>
      </c>
    </row>
    <row r="84" spans="1:8" s="3" customFormat="1" ht="12.75" customHeight="1">
      <c r="A84" s="175">
        <v>451</v>
      </c>
      <c r="B84" s="58"/>
      <c r="C84" s="258" t="s">
        <v>0</v>
      </c>
      <c r="D84" s="154">
        <f t="shared" si="7"/>
        <v>116495260</v>
      </c>
      <c r="E84" s="154">
        <f t="shared" si="7"/>
        <v>135817887</v>
      </c>
      <c r="F84" s="154">
        <f t="shared" si="7"/>
        <v>113769691</v>
      </c>
      <c r="G84" s="229">
        <f t="shared" si="4"/>
        <v>97.66036060179616</v>
      </c>
      <c r="H84" s="158">
        <f t="shared" si="5"/>
        <v>83.7663532491858</v>
      </c>
    </row>
    <row r="85" spans="1:8" s="3" customFormat="1" ht="12.75" customHeight="1">
      <c r="A85" s="175"/>
      <c r="B85" s="50" t="s">
        <v>34</v>
      </c>
      <c r="C85" s="259" t="s">
        <v>0</v>
      </c>
      <c r="D85" s="155">
        <v>116495260</v>
      </c>
      <c r="E85" s="208">
        <v>135817887</v>
      </c>
      <c r="F85" s="155">
        <v>113769691</v>
      </c>
      <c r="G85" s="230">
        <f t="shared" si="4"/>
        <v>97.66036060179616</v>
      </c>
      <c r="H85" s="216">
        <f t="shared" si="5"/>
        <v>83.7663532491858</v>
      </c>
    </row>
    <row r="86" spans="1:8" s="3" customFormat="1" ht="12.75">
      <c r="A86" s="175"/>
      <c r="B86" s="45"/>
      <c r="C86" s="8"/>
      <c r="H86" s="158"/>
    </row>
    <row r="87" spans="1:8" s="3" customFormat="1" ht="12.75">
      <c r="A87" s="175"/>
      <c r="B87" s="45"/>
      <c r="C87" s="8"/>
      <c r="H87" s="158"/>
    </row>
    <row r="88" spans="1:8" s="3" customFormat="1" ht="12.75">
      <c r="A88" s="175"/>
      <c r="B88" s="45"/>
      <c r="C88" s="8"/>
      <c r="E88" s="44"/>
      <c r="F88" s="44"/>
      <c r="G88" s="44"/>
      <c r="H88" s="158"/>
    </row>
    <row r="89" spans="1:8" s="3" customFormat="1" ht="12.75">
      <c r="A89" s="175"/>
      <c r="B89" s="45"/>
      <c r="C89" s="8"/>
      <c r="H89" s="158"/>
    </row>
    <row r="90" spans="1:8" s="3" customFormat="1" ht="12.75">
      <c r="A90" s="175"/>
      <c r="B90" s="45"/>
      <c r="C90" s="8"/>
      <c r="H90" s="158"/>
    </row>
    <row r="91" spans="1:8" s="3" customFormat="1" ht="12.75">
      <c r="A91" s="175"/>
      <c r="B91" s="45"/>
      <c r="C91" s="8"/>
      <c r="H91" s="158"/>
    </row>
    <row r="92" spans="1:8" s="3" customFormat="1" ht="12.75">
      <c r="A92" s="175"/>
      <c r="B92" s="45"/>
      <c r="C92" s="8"/>
      <c r="H92" s="158"/>
    </row>
    <row r="93" spans="1:8" s="3" customFormat="1" ht="12.75">
      <c r="A93" s="175"/>
      <c r="B93" s="45"/>
      <c r="C93" s="8"/>
      <c r="H93" s="142"/>
    </row>
    <row r="94" spans="1:8" s="3" customFormat="1" ht="12.75">
      <c r="A94" s="175"/>
      <c r="B94" s="45"/>
      <c r="C94" s="8"/>
      <c r="H94" s="142"/>
    </row>
    <row r="95" spans="1:8" s="3" customFormat="1" ht="12.75">
      <c r="A95" s="175"/>
      <c r="B95" s="45"/>
      <c r="C95" s="8"/>
      <c r="H95" s="142"/>
    </row>
    <row r="96" spans="1:8" s="3" customFormat="1" ht="12.75">
      <c r="A96" s="175"/>
      <c r="B96" s="45"/>
      <c r="C96" s="8"/>
      <c r="H96" s="142"/>
    </row>
    <row r="97" spans="1:8" s="3" customFormat="1" ht="12.75">
      <c r="A97" s="175"/>
      <c r="B97" s="45"/>
      <c r="C97" s="8"/>
      <c r="H97" s="142"/>
    </row>
    <row r="98" spans="1:8" s="3" customFormat="1" ht="12.75">
      <c r="A98" s="175"/>
      <c r="B98" s="45"/>
      <c r="C98" s="8"/>
      <c r="H98" s="142"/>
    </row>
    <row r="99" spans="1:8" s="3" customFormat="1" ht="12.75">
      <c r="A99" s="175"/>
      <c r="B99" s="45"/>
      <c r="C99" s="8"/>
      <c r="H99" s="142"/>
    </row>
    <row r="100" spans="1:8" s="3" customFormat="1" ht="12.75">
      <c r="A100" s="175"/>
      <c r="B100" s="45"/>
      <c r="C100" s="8"/>
      <c r="H100" s="142"/>
    </row>
    <row r="101" spans="1:8" s="3" customFormat="1" ht="12.75">
      <c r="A101" s="175"/>
      <c r="B101" s="45"/>
      <c r="C101" s="8"/>
      <c r="H101" s="142"/>
    </row>
    <row r="102" spans="1:8" s="3" customFormat="1" ht="12.75">
      <c r="A102" s="175"/>
      <c r="B102" s="45"/>
      <c r="C102" s="8"/>
      <c r="H102" s="142"/>
    </row>
    <row r="103" spans="1:8" s="3" customFormat="1" ht="12.75">
      <c r="A103" s="175"/>
      <c r="B103" s="45"/>
      <c r="C103" s="8"/>
      <c r="H103" s="142"/>
    </row>
    <row r="104" spans="1:8" s="3" customFormat="1" ht="12.75">
      <c r="A104" s="175"/>
      <c r="B104" s="45"/>
      <c r="C104" s="8"/>
      <c r="H104" s="142"/>
    </row>
    <row r="105" spans="1:8" s="3" customFormat="1" ht="12.75">
      <c r="A105" s="175"/>
      <c r="B105" s="45"/>
      <c r="C105" s="8"/>
      <c r="H105" s="142"/>
    </row>
    <row r="106" spans="1:8" s="3" customFormat="1" ht="12.75">
      <c r="A106" s="175"/>
      <c r="B106" s="45"/>
      <c r="C106" s="8"/>
      <c r="H106" s="142"/>
    </row>
    <row r="107" spans="1:8" s="3" customFormat="1" ht="12.75">
      <c r="A107" s="175"/>
      <c r="B107" s="45"/>
      <c r="C107" s="8"/>
      <c r="H107" s="142"/>
    </row>
    <row r="108" spans="1:8" s="3" customFormat="1" ht="12.75">
      <c r="A108" s="175"/>
      <c r="B108" s="45"/>
      <c r="C108" s="8"/>
      <c r="H108" s="142"/>
    </row>
    <row r="109" spans="1:8" s="3" customFormat="1" ht="12.75">
      <c r="A109" s="175"/>
      <c r="B109" s="45"/>
      <c r="C109" s="8"/>
      <c r="H109" s="142"/>
    </row>
    <row r="110" spans="1:8" s="3" customFormat="1" ht="12.75">
      <c r="A110" s="175"/>
      <c r="B110" s="45"/>
      <c r="C110" s="8"/>
      <c r="H110" s="142"/>
    </row>
    <row r="111" spans="1:8" s="3" customFormat="1" ht="12.75">
      <c r="A111" s="175"/>
      <c r="B111" s="45"/>
      <c r="C111" s="8"/>
      <c r="H111" s="142"/>
    </row>
    <row r="112" spans="1:8" s="3" customFormat="1" ht="12.75">
      <c r="A112" s="175"/>
      <c r="B112" s="45"/>
      <c r="C112" s="8"/>
      <c r="H112" s="142"/>
    </row>
    <row r="113" spans="1:8" s="3" customFormat="1" ht="12.75">
      <c r="A113" s="175"/>
      <c r="B113" s="45"/>
      <c r="C113" s="8"/>
      <c r="H113" s="142"/>
    </row>
    <row r="114" spans="1:8" s="3" customFormat="1" ht="12.75">
      <c r="A114" s="175"/>
      <c r="B114" s="45"/>
      <c r="C114" s="8"/>
      <c r="H114" s="142"/>
    </row>
    <row r="115" spans="1:8" s="3" customFormat="1" ht="12.75">
      <c r="A115" s="175"/>
      <c r="B115" s="45"/>
      <c r="C115" s="8"/>
      <c r="H115" s="142"/>
    </row>
    <row r="116" spans="1:8" s="3" customFormat="1" ht="12.75">
      <c r="A116" s="175"/>
      <c r="B116" s="45"/>
      <c r="C116" s="8"/>
      <c r="H116" s="142"/>
    </row>
    <row r="117" spans="1:8" s="3" customFormat="1" ht="12.75">
      <c r="A117" s="175"/>
      <c r="B117" s="45"/>
      <c r="C117" s="8"/>
      <c r="H117" s="142"/>
    </row>
    <row r="118" spans="1:8" s="3" customFormat="1" ht="12.75">
      <c r="A118" s="175"/>
      <c r="B118" s="45"/>
      <c r="C118" s="8"/>
      <c r="H118" s="142"/>
    </row>
    <row r="119" spans="1:8" s="3" customFormat="1" ht="12.75">
      <c r="A119" s="175"/>
      <c r="B119" s="45"/>
      <c r="C119" s="8"/>
      <c r="H119" s="142"/>
    </row>
    <row r="120" spans="1:8" s="3" customFormat="1" ht="12.75">
      <c r="A120" s="175"/>
      <c r="B120" s="45"/>
      <c r="C120" s="8"/>
      <c r="H120" s="142"/>
    </row>
    <row r="121" spans="1:8" s="3" customFormat="1" ht="12.75">
      <c r="A121" s="175"/>
      <c r="B121" s="45"/>
      <c r="C121" s="8"/>
      <c r="H121" s="142"/>
    </row>
    <row r="122" spans="1:8" s="3" customFormat="1" ht="12.75">
      <c r="A122" s="175"/>
      <c r="B122" s="45"/>
      <c r="C122" s="8"/>
      <c r="H122" s="142"/>
    </row>
    <row r="123" spans="1:8" s="3" customFormat="1" ht="12.75">
      <c r="A123" s="175"/>
      <c r="B123" s="45"/>
      <c r="C123" s="8"/>
      <c r="H123" s="142"/>
    </row>
    <row r="124" spans="1:8" s="3" customFormat="1" ht="12.75">
      <c r="A124" s="175"/>
      <c r="B124" s="45"/>
      <c r="C124" s="8"/>
      <c r="H124" s="142"/>
    </row>
    <row r="125" spans="1:8" s="3" customFormat="1" ht="12.75">
      <c r="A125" s="175"/>
      <c r="B125" s="45"/>
      <c r="C125" s="8"/>
      <c r="H125" s="142"/>
    </row>
    <row r="126" spans="1:8" s="3" customFormat="1" ht="12.75">
      <c r="A126" s="175"/>
      <c r="B126" s="45"/>
      <c r="C126" s="8"/>
      <c r="H126" s="142"/>
    </row>
    <row r="127" spans="1:8" s="3" customFormat="1" ht="12.75">
      <c r="A127" s="175"/>
      <c r="B127" s="45"/>
      <c r="C127" s="8"/>
      <c r="H127" s="142"/>
    </row>
    <row r="128" spans="1:8" s="3" customFormat="1" ht="12.75">
      <c r="A128" s="175"/>
      <c r="B128" s="45"/>
      <c r="C128" s="8"/>
      <c r="H128" s="142"/>
    </row>
    <row r="129" spans="1:8" s="3" customFormat="1" ht="12.75">
      <c r="A129" s="175"/>
      <c r="B129" s="45"/>
      <c r="C129" s="8"/>
      <c r="H129" s="142"/>
    </row>
    <row r="130" spans="1:8" s="3" customFormat="1" ht="12.75">
      <c r="A130" s="175"/>
      <c r="B130" s="45"/>
      <c r="C130" s="8"/>
      <c r="H130" s="142"/>
    </row>
    <row r="131" spans="1:8" s="3" customFormat="1" ht="12.75">
      <c r="A131" s="175"/>
      <c r="B131" s="45"/>
      <c r="C131" s="8"/>
      <c r="H131" s="142"/>
    </row>
    <row r="132" spans="1:8" s="3" customFormat="1" ht="12.75">
      <c r="A132" s="175"/>
      <c r="B132" s="45"/>
      <c r="C132" s="8"/>
      <c r="H132" s="142"/>
    </row>
    <row r="133" spans="1:8" s="3" customFormat="1" ht="12.75">
      <c r="A133" s="175"/>
      <c r="B133" s="45"/>
      <c r="C133" s="8"/>
      <c r="H133" s="142"/>
    </row>
    <row r="134" spans="1:8" s="3" customFormat="1" ht="12.75">
      <c r="A134" s="175"/>
      <c r="B134" s="45"/>
      <c r="C134" s="8"/>
      <c r="H134" s="142"/>
    </row>
    <row r="135" spans="1:8" s="3" customFormat="1" ht="12.75">
      <c r="A135" s="175"/>
      <c r="B135" s="45"/>
      <c r="C135" s="8"/>
      <c r="H135" s="142"/>
    </row>
    <row r="136" spans="1:8" s="3" customFormat="1" ht="12.75">
      <c r="A136" s="175"/>
      <c r="B136" s="45"/>
      <c r="C136" s="8"/>
      <c r="H136" s="142"/>
    </row>
    <row r="137" spans="1:8" s="3" customFormat="1" ht="12.75">
      <c r="A137" s="175"/>
      <c r="B137" s="45"/>
      <c r="C137" s="8"/>
      <c r="H137" s="142"/>
    </row>
    <row r="138" spans="1:8" s="3" customFormat="1" ht="12.75">
      <c r="A138" s="175"/>
      <c r="B138" s="45"/>
      <c r="C138" s="8"/>
      <c r="H138" s="142"/>
    </row>
    <row r="139" spans="1:8" s="3" customFormat="1" ht="12.75">
      <c r="A139" s="175"/>
      <c r="B139" s="45"/>
      <c r="C139" s="8"/>
      <c r="H139" s="142"/>
    </row>
    <row r="140" spans="1:8" s="3" customFormat="1" ht="12.75">
      <c r="A140" s="175"/>
      <c r="B140" s="45"/>
      <c r="C140" s="8"/>
      <c r="H140" s="142"/>
    </row>
    <row r="141" spans="1:8" s="3" customFormat="1" ht="12.75">
      <c r="A141" s="175"/>
      <c r="B141" s="45"/>
      <c r="C141" s="8"/>
      <c r="H141" s="142"/>
    </row>
    <row r="142" spans="1:8" s="3" customFormat="1" ht="12.75">
      <c r="A142" s="175"/>
      <c r="B142" s="45"/>
      <c r="C142" s="8"/>
      <c r="H142" s="142"/>
    </row>
    <row r="143" spans="1:8" s="3" customFormat="1" ht="12.75">
      <c r="A143" s="175"/>
      <c r="B143" s="45"/>
      <c r="C143" s="8"/>
      <c r="H143" s="142"/>
    </row>
    <row r="144" spans="1:8" s="3" customFormat="1" ht="12.75">
      <c r="A144" s="175"/>
      <c r="B144" s="45"/>
      <c r="C144" s="8"/>
      <c r="H144" s="142"/>
    </row>
    <row r="145" spans="1:8" s="3" customFormat="1" ht="12.75">
      <c r="A145" s="175"/>
      <c r="B145" s="45"/>
      <c r="C145" s="8"/>
      <c r="H145" s="142"/>
    </row>
    <row r="146" spans="1:8" s="3" customFormat="1" ht="12.75">
      <c r="A146" s="175"/>
      <c r="B146" s="45"/>
      <c r="C146" s="8"/>
      <c r="H146" s="142"/>
    </row>
    <row r="147" spans="1:8" s="3" customFormat="1" ht="12.75">
      <c r="A147" s="175"/>
      <c r="B147" s="45"/>
      <c r="C147" s="8"/>
      <c r="H147" s="142"/>
    </row>
    <row r="148" spans="1:8" s="3" customFormat="1" ht="12.75">
      <c r="A148" s="175"/>
      <c r="B148" s="45"/>
      <c r="C148" s="8"/>
      <c r="H148" s="142"/>
    </row>
    <row r="149" spans="1:8" s="3" customFormat="1" ht="12.75">
      <c r="A149" s="175"/>
      <c r="B149" s="45"/>
      <c r="C149" s="8"/>
      <c r="H149" s="142"/>
    </row>
    <row r="150" spans="1:8" s="3" customFormat="1" ht="12.75">
      <c r="A150" s="175"/>
      <c r="B150" s="45"/>
      <c r="C150" s="8"/>
      <c r="H150" s="142"/>
    </row>
    <row r="151" spans="1:8" s="3" customFormat="1" ht="12.75">
      <c r="A151" s="175"/>
      <c r="B151" s="45"/>
      <c r="C151" s="8"/>
      <c r="H151" s="142"/>
    </row>
    <row r="152" spans="1:8" s="3" customFormat="1" ht="12.75">
      <c r="A152" s="175"/>
      <c r="B152" s="45"/>
      <c r="C152" s="8"/>
      <c r="H152" s="142"/>
    </row>
    <row r="153" spans="1:8" s="3" customFormat="1" ht="12.75">
      <c r="A153" s="175"/>
      <c r="B153" s="45"/>
      <c r="C153" s="8"/>
      <c r="H153" s="142"/>
    </row>
    <row r="154" spans="1:8" s="3" customFormat="1" ht="12.75">
      <c r="A154" s="175"/>
      <c r="B154" s="45"/>
      <c r="C154" s="8"/>
      <c r="H154" s="142"/>
    </row>
    <row r="155" spans="1:8" s="3" customFormat="1" ht="12.75">
      <c r="A155" s="175"/>
      <c r="B155" s="45"/>
      <c r="C155" s="8"/>
      <c r="H155" s="142"/>
    </row>
    <row r="156" spans="1:8" s="3" customFormat="1" ht="12.75">
      <c r="A156" s="175"/>
      <c r="B156" s="45"/>
      <c r="C156" s="8"/>
      <c r="H156" s="142"/>
    </row>
    <row r="157" spans="1:8" s="3" customFormat="1" ht="12.75">
      <c r="A157" s="175"/>
      <c r="B157" s="45"/>
      <c r="C157" s="8"/>
      <c r="H157" s="142"/>
    </row>
    <row r="158" spans="1:8" s="3" customFormat="1" ht="12.75">
      <c r="A158" s="175"/>
      <c r="B158" s="45"/>
      <c r="C158" s="8"/>
      <c r="H158" s="142"/>
    </row>
    <row r="159" spans="1:8" s="3" customFormat="1" ht="12.75">
      <c r="A159" s="175"/>
      <c r="B159" s="45"/>
      <c r="C159" s="8"/>
      <c r="H159" s="142"/>
    </row>
    <row r="160" spans="1:8" s="3" customFormat="1" ht="12.75">
      <c r="A160" s="175"/>
      <c r="B160" s="45"/>
      <c r="C160" s="8"/>
      <c r="H160" s="142"/>
    </row>
    <row r="161" spans="1:8" s="3" customFormat="1" ht="12.75">
      <c r="A161" s="175"/>
      <c r="B161" s="45"/>
      <c r="C161" s="8"/>
      <c r="H161" s="142"/>
    </row>
    <row r="162" spans="1:8" s="3" customFormat="1" ht="12.75">
      <c r="A162" s="175"/>
      <c r="B162" s="45"/>
      <c r="C162" s="8"/>
      <c r="H162" s="142"/>
    </row>
    <row r="163" spans="1:8" s="3" customFormat="1" ht="12.75">
      <c r="A163" s="175"/>
      <c r="B163" s="45"/>
      <c r="C163" s="8"/>
      <c r="H163" s="142"/>
    </row>
    <row r="164" spans="1:8" s="3" customFormat="1" ht="12.75">
      <c r="A164" s="175"/>
      <c r="B164" s="45"/>
      <c r="C164" s="8"/>
      <c r="H164" s="142"/>
    </row>
    <row r="165" spans="1:8" s="3" customFormat="1" ht="12.75">
      <c r="A165" s="175"/>
      <c r="B165" s="45"/>
      <c r="C165" s="8"/>
      <c r="H165" s="142"/>
    </row>
    <row r="166" spans="1:8" s="3" customFormat="1" ht="12.75">
      <c r="A166" s="175"/>
      <c r="B166" s="45"/>
      <c r="C166" s="8"/>
      <c r="H166" s="142"/>
    </row>
    <row r="167" spans="1:8" s="3" customFormat="1" ht="12.75">
      <c r="A167" s="175"/>
      <c r="B167" s="45"/>
      <c r="C167" s="8"/>
      <c r="H167" s="142"/>
    </row>
    <row r="168" spans="1:8" s="3" customFormat="1" ht="12.75">
      <c r="A168" s="175"/>
      <c r="B168" s="45"/>
      <c r="C168" s="8"/>
      <c r="H168" s="142"/>
    </row>
    <row r="169" spans="1:8" s="3" customFormat="1" ht="12.75">
      <c r="A169" s="175"/>
      <c r="B169" s="45"/>
      <c r="C169" s="8"/>
      <c r="H169" s="142"/>
    </row>
    <row r="170" spans="1:8" s="3" customFormat="1" ht="12.75">
      <c r="A170" s="175"/>
      <c r="B170" s="45"/>
      <c r="C170" s="8"/>
      <c r="H170" s="142"/>
    </row>
    <row r="171" spans="1:8" s="3" customFormat="1" ht="12.75">
      <c r="A171" s="175"/>
      <c r="B171" s="45"/>
      <c r="C171" s="8"/>
      <c r="H171" s="142"/>
    </row>
    <row r="172" spans="1:8" s="3" customFormat="1" ht="12.75">
      <c r="A172" s="175"/>
      <c r="B172" s="45"/>
      <c r="C172" s="8"/>
      <c r="H172" s="142"/>
    </row>
    <row r="173" spans="1:8" s="3" customFormat="1" ht="12.75">
      <c r="A173" s="175"/>
      <c r="B173" s="45"/>
      <c r="C173" s="8"/>
      <c r="H173" s="142"/>
    </row>
    <row r="174" spans="1:8" s="3" customFormat="1" ht="12.75">
      <c r="A174" s="175"/>
      <c r="B174" s="45"/>
      <c r="C174" s="8"/>
      <c r="H174" s="142"/>
    </row>
    <row r="175" spans="1:8" s="3" customFormat="1" ht="12.75">
      <c r="A175" s="175"/>
      <c r="B175" s="45"/>
      <c r="C175" s="8"/>
      <c r="H175" s="142"/>
    </row>
    <row r="176" spans="1:8" s="3" customFormat="1" ht="12.75">
      <c r="A176" s="175"/>
      <c r="B176" s="45"/>
      <c r="C176" s="8"/>
      <c r="H176" s="142"/>
    </row>
    <row r="177" spans="1:8" s="3" customFormat="1" ht="12.75">
      <c r="A177" s="175"/>
      <c r="B177" s="45"/>
      <c r="C177" s="8"/>
      <c r="H177" s="142"/>
    </row>
    <row r="178" spans="1:8" s="3" customFormat="1" ht="12.75">
      <c r="A178" s="175"/>
      <c r="B178" s="45"/>
      <c r="C178" s="8"/>
      <c r="H178" s="142"/>
    </row>
    <row r="179" spans="1:8" s="3" customFormat="1" ht="12.75">
      <c r="A179" s="175"/>
      <c r="B179" s="45"/>
      <c r="C179" s="8"/>
      <c r="H179" s="142"/>
    </row>
    <row r="180" spans="1:8" s="3" customFormat="1" ht="12.75">
      <c r="A180" s="175"/>
      <c r="B180" s="45"/>
      <c r="C180" s="8"/>
      <c r="H180" s="142"/>
    </row>
    <row r="181" spans="1:8" s="3" customFormat="1" ht="12.75">
      <c r="A181" s="175"/>
      <c r="B181" s="45"/>
      <c r="C181" s="8"/>
      <c r="H181" s="142"/>
    </row>
    <row r="182" spans="1:8" s="3" customFormat="1" ht="12.75">
      <c r="A182" s="175"/>
      <c r="B182" s="45"/>
      <c r="C182" s="8"/>
      <c r="H182" s="142"/>
    </row>
    <row r="183" spans="1:8" s="3" customFormat="1" ht="12.75">
      <c r="A183" s="175"/>
      <c r="B183" s="45"/>
      <c r="C183" s="8"/>
      <c r="H183" s="142"/>
    </row>
    <row r="184" spans="1:8" s="3" customFormat="1" ht="12.75">
      <c r="A184" s="175"/>
      <c r="B184" s="45"/>
      <c r="C184" s="8"/>
      <c r="H184" s="142"/>
    </row>
    <row r="185" spans="1:8" s="3" customFormat="1" ht="12.75">
      <c r="A185" s="175"/>
      <c r="B185" s="45"/>
      <c r="C185" s="8"/>
      <c r="H185" s="142"/>
    </row>
    <row r="186" spans="1:8" s="3" customFormat="1" ht="12.75">
      <c r="A186" s="175"/>
      <c r="B186" s="45"/>
      <c r="C186" s="8"/>
      <c r="H186" s="142"/>
    </row>
    <row r="187" spans="1:8" s="3" customFormat="1" ht="12.75">
      <c r="A187" s="175"/>
      <c r="B187" s="45"/>
      <c r="C187" s="8"/>
      <c r="H187" s="142"/>
    </row>
    <row r="188" spans="1:8" s="3" customFormat="1" ht="12.75">
      <c r="A188" s="175"/>
      <c r="B188" s="45"/>
      <c r="C188" s="8"/>
      <c r="H188" s="142"/>
    </row>
    <row r="189" spans="1:8" s="3" customFormat="1" ht="12.75">
      <c r="A189" s="175"/>
      <c r="B189" s="45"/>
      <c r="C189" s="8"/>
      <c r="H189" s="142"/>
    </row>
    <row r="190" spans="1:8" s="3" customFormat="1" ht="12.75">
      <c r="A190" s="175"/>
      <c r="B190" s="45"/>
      <c r="C190" s="8"/>
      <c r="H190" s="142"/>
    </row>
    <row r="191" spans="1:8" s="3" customFormat="1" ht="12.75">
      <c r="A191" s="175"/>
      <c r="B191" s="45"/>
      <c r="C191" s="8"/>
      <c r="H191" s="142"/>
    </row>
    <row r="192" spans="1:8" s="3" customFormat="1" ht="12.75">
      <c r="A192" s="175"/>
      <c r="B192" s="45"/>
      <c r="C192" s="8"/>
      <c r="H192" s="142"/>
    </row>
    <row r="193" spans="1:8" s="3" customFormat="1" ht="12.75">
      <c r="A193" s="175"/>
      <c r="B193" s="45"/>
      <c r="C193" s="8"/>
      <c r="H193" s="142"/>
    </row>
    <row r="194" spans="1:8" s="3" customFormat="1" ht="12.75">
      <c r="A194" s="175"/>
      <c r="B194" s="45"/>
      <c r="C194" s="8"/>
      <c r="H194" s="142"/>
    </row>
    <row r="195" spans="1:8" s="3" customFormat="1" ht="12.75">
      <c r="A195" s="175"/>
      <c r="B195" s="45"/>
      <c r="C195" s="8"/>
      <c r="H195" s="142"/>
    </row>
    <row r="196" spans="1:8" s="3" customFormat="1" ht="12.75">
      <c r="A196" s="175"/>
      <c r="B196" s="45"/>
      <c r="C196" s="8"/>
      <c r="H196" s="142"/>
    </row>
    <row r="197" spans="1:8" s="3" customFormat="1" ht="12.75">
      <c r="A197" s="175"/>
      <c r="B197" s="45"/>
      <c r="C197" s="8"/>
      <c r="H197" s="142"/>
    </row>
    <row r="198" spans="1:8" s="3" customFormat="1" ht="12.75">
      <c r="A198" s="175"/>
      <c r="B198" s="45"/>
      <c r="C198" s="8"/>
      <c r="H198" s="142"/>
    </row>
    <row r="199" spans="1:8" s="3" customFormat="1" ht="12.75">
      <c r="A199" s="175"/>
      <c r="B199" s="45"/>
      <c r="C199" s="8"/>
      <c r="H199" s="142"/>
    </row>
    <row r="200" spans="1:8" s="3" customFormat="1" ht="12.75">
      <c r="A200" s="175"/>
      <c r="B200" s="45"/>
      <c r="C200" s="8"/>
      <c r="H200" s="142"/>
    </row>
    <row r="201" spans="1:8" s="3" customFormat="1" ht="12.75">
      <c r="A201" s="175"/>
      <c r="B201" s="45"/>
      <c r="C201" s="8"/>
      <c r="H201" s="142"/>
    </row>
    <row r="202" spans="1:8" s="3" customFormat="1" ht="12.75">
      <c r="A202" s="175"/>
      <c r="B202" s="45"/>
      <c r="C202" s="8"/>
      <c r="H202" s="142"/>
    </row>
    <row r="203" spans="1:8" s="3" customFormat="1" ht="12.75">
      <c r="A203" s="175"/>
      <c r="B203" s="45"/>
      <c r="C203" s="8"/>
      <c r="H203" s="142"/>
    </row>
    <row r="204" spans="1:8" s="3" customFormat="1" ht="12.75">
      <c r="A204" s="175"/>
      <c r="B204" s="45"/>
      <c r="C204" s="8"/>
      <c r="H204" s="142"/>
    </row>
    <row r="205" spans="1:8" s="3" customFormat="1" ht="12.75">
      <c r="A205" s="175"/>
      <c r="B205" s="45"/>
      <c r="C205" s="8"/>
      <c r="H205" s="142"/>
    </row>
    <row r="206" spans="1:8" s="3" customFormat="1" ht="12.75">
      <c r="A206" s="175"/>
      <c r="B206" s="45"/>
      <c r="C206" s="8"/>
      <c r="H206" s="142"/>
    </row>
    <row r="207" spans="1:8" s="3" customFormat="1" ht="12.75">
      <c r="A207" s="175"/>
      <c r="B207" s="45"/>
      <c r="C207" s="8"/>
      <c r="H207" s="142"/>
    </row>
    <row r="208" spans="1:8" s="3" customFormat="1" ht="12.75">
      <c r="A208" s="175"/>
      <c r="B208" s="45"/>
      <c r="C208" s="8"/>
      <c r="H208" s="142"/>
    </row>
    <row r="209" spans="1:8" s="3" customFormat="1" ht="12.75">
      <c r="A209" s="175"/>
      <c r="B209" s="45"/>
      <c r="C209" s="8"/>
      <c r="H209" s="142"/>
    </row>
    <row r="210" spans="1:8" s="3" customFormat="1" ht="12.75">
      <c r="A210" s="175"/>
      <c r="B210" s="45"/>
      <c r="C210" s="8"/>
      <c r="H210" s="142"/>
    </row>
    <row r="211" spans="1:8" s="3" customFormat="1" ht="12.75">
      <c r="A211" s="175"/>
      <c r="B211" s="45"/>
      <c r="C211" s="8"/>
      <c r="H211" s="142"/>
    </row>
    <row r="212" spans="1:8" s="3" customFormat="1" ht="12.75">
      <c r="A212" s="175"/>
      <c r="B212" s="45"/>
      <c r="C212" s="8"/>
      <c r="H212" s="142"/>
    </row>
    <row r="213" spans="1:8" s="3" customFormat="1" ht="12.75">
      <c r="A213" s="175"/>
      <c r="B213" s="45"/>
      <c r="C213" s="8"/>
      <c r="H213" s="142"/>
    </row>
    <row r="214" spans="1:8" s="3" customFormat="1" ht="12.75">
      <c r="A214" s="175"/>
      <c r="B214" s="45"/>
      <c r="C214" s="8"/>
      <c r="H214" s="142"/>
    </row>
    <row r="215" spans="1:8" s="3" customFormat="1" ht="12.75">
      <c r="A215" s="175"/>
      <c r="B215" s="45"/>
      <c r="C215" s="8"/>
      <c r="H215" s="142"/>
    </row>
    <row r="216" spans="1:8" s="3" customFormat="1" ht="12.75">
      <c r="A216" s="175"/>
      <c r="B216" s="45"/>
      <c r="C216" s="8"/>
      <c r="H216" s="142"/>
    </row>
    <row r="217" spans="1:8" s="3" customFormat="1" ht="12.75">
      <c r="A217" s="175"/>
      <c r="B217" s="45"/>
      <c r="C217" s="8"/>
      <c r="H217" s="142"/>
    </row>
    <row r="218" spans="1:8" s="3" customFormat="1" ht="12.75">
      <c r="A218" s="175"/>
      <c r="B218" s="45"/>
      <c r="C218" s="8"/>
      <c r="H218" s="142"/>
    </row>
    <row r="219" spans="1:8" s="3" customFormat="1" ht="12.75">
      <c r="A219" s="175"/>
      <c r="B219" s="45"/>
      <c r="C219" s="8"/>
      <c r="H219" s="142"/>
    </row>
    <row r="220" spans="1:8" s="3" customFormat="1" ht="12.75">
      <c r="A220" s="175"/>
      <c r="B220" s="45"/>
      <c r="C220" s="8"/>
      <c r="H220" s="142"/>
    </row>
    <row r="221" spans="1:8" s="3" customFormat="1" ht="12.75">
      <c r="A221" s="175"/>
      <c r="B221" s="45"/>
      <c r="C221" s="8"/>
      <c r="H221" s="142"/>
    </row>
    <row r="222" spans="1:8" s="3" customFormat="1" ht="12.75">
      <c r="A222" s="175"/>
      <c r="B222" s="45"/>
      <c r="C222" s="8"/>
      <c r="H222" s="142"/>
    </row>
    <row r="223" spans="1:8" s="3" customFormat="1" ht="12.75">
      <c r="A223" s="175"/>
      <c r="B223" s="45"/>
      <c r="C223" s="8"/>
      <c r="H223" s="142"/>
    </row>
    <row r="224" spans="1:8" s="3" customFormat="1" ht="12.75">
      <c r="A224" s="175"/>
      <c r="B224" s="45"/>
      <c r="C224" s="8"/>
      <c r="H224" s="142"/>
    </row>
    <row r="225" spans="1:8" s="3" customFormat="1" ht="12.75">
      <c r="A225" s="175"/>
      <c r="B225" s="45"/>
      <c r="C225" s="8"/>
      <c r="H225" s="142"/>
    </row>
    <row r="226" spans="1:8" s="3" customFormat="1" ht="12.75">
      <c r="A226" s="175"/>
      <c r="B226" s="45"/>
      <c r="C226" s="8"/>
      <c r="H226" s="142"/>
    </row>
    <row r="227" spans="1:8" s="3" customFormat="1" ht="12.75">
      <c r="A227" s="175"/>
      <c r="B227" s="45"/>
      <c r="C227" s="8"/>
      <c r="H227" s="142"/>
    </row>
    <row r="228" spans="1:8" s="3" customFormat="1" ht="12.75">
      <c r="A228" s="175"/>
      <c r="B228" s="45"/>
      <c r="C228" s="8"/>
      <c r="H228" s="142"/>
    </row>
    <row r="229" spans="1:8" s="3" customFormat="1" ht="12.75">
      <c r="A229" s="175"/>
      <c r="B229" s="45"/>
      <c r="C229" s="8"/>
      <c r="H229" s="142"/>
    </row>
    <row r="230" spans="1:8" s="3" customFormat="1" ht="12.75">
      <c r="A230" s="175"/>
      <c r="B230" s="45"/>
      <c r="C230" s="8"/>
      <c r="H230" s="142"/>
    </row>
    <row r="231" spans="1:8" s="3" customFormat="1" ht="12.75">
      <c r="A231" s="175"/>
      <c r="B231" s="45"/>
      <c r="C231" s="8"/>
      <c r="H231" s="142"/>
    </row>
    <row r="232" spans="1:8" s="3" customFormat="1" ht="12.75">
      <c r="A232" s="175"/>
      <c r="B232" s="45"/>
      <c r="C232" s="8"/>
      <c r="H232" s="142"/>
    </row>
    <row r="233" spans="1:8" s="3" customFormat="1" ht="12.75">
      <c r="A233" s="175"/>
      <c r="B233" s="45"/>
      <c r="C233" s="8"/>
      <c r="H233" s="142"/>
    </row>
    <row r="234" spans="1:8" s="3" customFormat="1" ht="12.75">
      <c r="A234" s="175"/>
      <c r="B234" s="45"/>
      <c r="C234" s="8"/>
      <c r="H234" s="142"/>
    </row>
    <row r="235" spans="1:8" s="3" customFormat="1" ht="12.75">
      <c r="A235" s="175"/>
      <c r="B235" s="45"/>
      <c r="C235" s="8"/>
      <c r="H235" s="142"/>
    </row>
    <row r="236" spans="1:8" s="3" customFormat="1" ht="12.75">
      <c r="A236" s="175"/>
      <c r="B236" s="45"/>
      <c r="C236" s="8"/>
      <c r="H236" s="142"/>
    </row>
    <row r="237" spans="1:8" s="3" customFormat="1" ht="12.75">
      <c r="A237" s="175"/>
      <c r="B237" s="45"/>
      <c r="C237" s="8"/>
      <c r="H237" s="142"/>
    </row>
    <row r="238" spans="1:8" s="3" customFormat="1" ht="12.75">
      <c r="A238" s="175"/>
      <c r="B238" s="45"/>
      <c r="C238" s="8"/>
      <c r="H238" s="142"/>
    </row>
    <row r="239" spans="1:8" s="3" customFormat="1" ht="12.75">
      <c r="A239" s="175"/>
      <c r="B239" s="45"/>
      <c r="C239" s="8"/>
      <c r="H239" s="142"/>
    </row>
    <row r="240" spans="1:8" s="3" customFormat="1" ht="12.75">
      <c r="A240" s="175"/>
      <c r="B240" s="45"/>
      <c r="C240" s="8"/>
      <c r="H240" s="142"/>
    </row>
    <row r="241" spans="1:8" s="3" customFormat="1" ht="12.75">
      <c r="A241" s="175"/>
      <c r="B241" s="45"/>
      <c r="C241" s="8"/>
      <c r="H241" s="142"/>
    </row>
    <row r="242" spans="1:8" s="3" customFormat="1" ht="12.75">
      <c r="A242" s="175"/>
      <c r="B242" s="45"/>
      <c r="C242" s="8"/>
      <c r="H242" s="142"/>
    </row>
    <row r="243" spans="1:8" s="3" customFormat="1" ht="12.75">
      <c r="A243" s="175"/>
      <c r="B243" s="45"/>
      <c r="C243" s="8"/>
      <c r="H243" s="142"/>
    </row>
    <row r="244" spans="1:8" s="3" customFormat="1" ht="12.75">
      <c r="A244" s="175"/>
      <c r="B244" s="45"/>
      <c r="C244" s="8"/>
      <c r="H244" s="142"/>
    </row>
    <row r="245" spans="1:8" s="3" customFormat="1" ht="12.75">
      <c r="A245" s="175"/>
      <c r="B245" s="45"/>
      <c r="C245" s="8"/>
      <c r="H245" s="142"/>
    </row>
    <row r="246" spans="1:8" s="3" customFormat="1" ht="12.75">
      <c r="A246" s="175"/>
      <c r="B246" s="45"/>
      <c r="C246" s="8"/>
      <c r="H246" s="142"/>
    </row>
    <row r="247" spans="1:8" s="3" customFormat="1" ht="12.75">
      <c r="A247" s="175"/>
      <c r="B247" s="45"/>
      <c r="C247" s="8"/>
      <c r="H247" s="142"/>
    </row>
    <row r="248" spans="1:8" s="3" customFormat="1" ht="12.75">
      <c r="A248" s="175"/>
      <c r="B248" s="45"/>
      <c r="C248" s="8"/>
      <c r="H248" s="142"/>
    </row>
    <row r="249" spans="1:8" s="3" customFormat="1" ht="12.75">
      <c r="A249" s="175"/>
      <c r="B249" s="45"/>
      <c r="C249" s="8"/>
      <c r="H249" s="142"/>
    </row>
    <row r="250" spans="1:8" s="3" customFormat="1" ht="12.75">
      <c r="A250" s="175"/>
      <c r="B250" s="45"/>
      <c r="C250" s="8"/>
      <c r="H250" s="142"/>
    </row>
    <row r="251" spans="1:8" s="3" customFormat="1" ht="12.75">
      <c r="A251" s="175"/>
      <c r="B251" s="45"/>
      <c r="C251" s="8"/>
      <c r="H251" s="142"/>
    </row>
    <row r="252" spans="1:8" s="3" customFormat="1" ht="12.75">
      <c r="A252" s="175"/>
      <c r="B252" s="45"/>
      <c r="C252" s="8"/>
      <c r="H252" s="142"/>
    </row>
    <row r="253" spans="1:8" s="3" customFormat="1" ht="12.75">
      <c r="A253" s="175"/>
      <c r="B253" s="45"/>
      <c r="C253" s="8"/>
      <c r="H253" s="142"/>
    </row>
    <row r="254" spans="1:8" s="3" customFormat="1" ht="12.75">
      <c r="A254" s="175"/>
      <c r="B254" s="45"/>
      <c r="C254" s="8"/>
      <c r="H254" s="142"/>
    </row>
    <row r="255" spans="1:8" s="3" customFormat="1" ht="12.75">
      <c r="A255" s="175"/>
      <c r="B255" s="45"/>
      <c r="C255" s="8"/>
      <c r="H255" s="142"/>
    </row>
    <row r="256" spans="1:8" s="3" customFormat="1" ht="12.75">
      <c r="A256" s="175"/>
      <c r="B256" s="45"/>
      <c r="C256" s="8"/>
      <c r="H256" s="142"/>
    </row>
    <row r="257" spans="1:8" s="3" customFormat="1" ht="12.75">
      <c r="A257" s="175"/>
      <c r="B257" s="45"/>
      <c r="C257" s="8"/>
      <c r="H257" s="142"/>
    </row>
    <row r="258" spans="1:8" s="3" customFormat="1" ht="12.75">
      <c r="A258" s="175"/>
      <c r="B258" s="45"/>
      <c r="C258" s="8"/>
      <c r="H258" s="142"/>
    </row>
    <row r="259" spans="1:8" s="3" customFormat="1" ht="12.75">
      <c r="A259" s="175"/>
      <c r="B259" s="45"/>
      <c r="C259" s="8"/>
      <c r="H259" s="142"/>
    </row>
    <row r="260" spans="1:8" s="3" customFormat="1" ht="12.75">
      <c r="A260" s="175"/>
      <c r="B260" s="45"/>
      <c r="C260" s="8"/>
      <c r="H260" s="142"/>
    </row>
    <row r="261" spans="1:8" s="3" customFormat="1" ht="12.75">
      <c r="A261" s="175"/>
      <c r="B261" s="45"/>
      <c r="C261" s="8"/>
      <c r="H261" s="142"/>
    </row>
    <row r="262" spans="1:8" s="3" customFormat="1" ht="12.75">
      <c r="A262" s="175"/>
      <c r="B262" s="45"/>
      <c r="C262" s="8"/>
      <c r="H262" s="142"/>
    </row>
    <row r="263" spans="1:8" s="3" customFormat="1" ht="12.75">
      <c r="A263" s="175"/>
      <c r="B263" s="45"/>
      <c r="C263" s="8"/>
      <c r="H263" s="142"/>
    </row>
    <row r="264" spans="1:8" s="3" customFormat="1" ht="12.75">
      <c r="A264" s="175"/>
      <c r="B264" s="45"/>
      <c r="C264" s="8"/>
      <c r="H264" s="142"/>
    </row>
    <row r="265" spans="1:8" s="3" customFormat="1" ht="12.75">
      <c r="A265" s="175"/>
      <c r="B265" s="45"/>
      <c r="C265" s="8"/>
      <c r="H265" s="142"/>
    </row>
    <row r="266" spans="1:8" s="3" customFormat="1" ht="12.75">
      <c r="A266" s="175"/>
      <c r="B266" s="45"/>
      <c r="C266" s="8"/>
      <c r="H266" s="142"/>
    </row>
    <row r="267" spans="1:8" s="3" customFormat="1" ht="12.75">
      <c r="A267" s="175"/>
      <c r="B267" s="45"/>
      <c r="C267" s="8"/>
      <c r="H267" s="142"/>
    </row>
    <row r="268" spans="1:8" s="3" customFormat="1" ht="12.75">
      <c r="A268" s="175"/>
      <c r="B268" s="45"/>
      <c r="C268" s="8"/>
      <c r="H268" s="142"/>
    </row>
    <row r="269" spans="1:8" s="3" customFormat="1" ht="12.75">
      <c r="A269" s="175"/>
      <c r="B269" s="45"/>
      <c r="C269" s="8"/>
      <c r="H269" s="142"/>
    </row>
    <row r="270" spans="1:8" s="3" customFormat="1" ht="12.75">
      <c r="A270" s="175"/>
      <c r="B270" s="45"/>
      <c r="C270" s="8"/>
      <c r="H270" s="142"/>
    </row>
    <row r="271" spans="1:8" s="3" customFormat="1" ht="12.75">
      <c r="A271" s="175"/>
      <c r="B271" s="45"/>
      <c r="C271" s="8"/>
      <c r="H271" s="142"/>
    </row>
    <row r="272" spans="1:8" s="3" customFormat="1" ht="12.75">
      <c r="A272" s="175"/>
      <c r="B272" s="45"/>
      <c r="C272" s="8"/>
      <c r="H272" s="142"/>
    </row>
    <row r="273" spans="1:8" s="3" customFormat="1" ht="12.75">
      <c r="A273" s="175"/>
      <c r="B273" s="45"/>
      <c r="C273" s="8"/>
      <c r="H273" s="142"/>
    </row>
    <row r="274" spans="1:8" s="3" customFormat="1" ht="12.75">
      <c r="A274" s="175"/>
      <c r="B274" s="45"/>
      <c r="C274" s="8"/>
      <c r="H274" s="142"/>
    </row>
    <row r="275" spans="1:8" s="3" customFormat="1" ht="12.75">
      <c r="A275" s="175"/>
      <c r="B275" s="45"/>
      <c r="C275" s="8"/>
      <c r="H275" s="142"/>
    </row>
    <row r="276" spans="1:8" s="3" customFormat="1" ht="12.75">
      <c r="A276" s="175"/>
      <c r="B276" s="45"/>
      <c r="C276" s="8"/>
      <c r="H276" s="142"/>
    </row>
    <row r="277" spans="1:8" s="3" customFormat="1" ht="12.75">
      <c r="A277" s="175"/>
      <c r="B277" s="45"/>
      <c r="C277" s="8"/>
      <c r="H277" s="142"/>
    </row>
    <row r="278" spans="1:8" s="3" customFormat="1" ht="12.75">
      <c r="A278" s="175"/>
      <c r="B278" s="45"/>
      <c r="C278" s="8"/>
      <c r="H278" s="142"/>
    </row>
    <row r="279" spans="1:8" s="3" customFormat="1" ht="12.75">
      <c r="A279" s="175"/>
      <c r="B279" s="45"/>
      <c r="C279" s="8"/>
      <c r="H279" s="142"/>
    </row>
    <row r="280" spans="1:8" s="3" customFormat="1" ht="12.75">
      <c r="A280" s="175"/>
      <c r="B280" s="45"/>
      <c r="C280" s="8"/>
      <c r="H280" s="142"/>
    </row>
    <row r="281" spans="1:8" s="3" customFormat="1" ht="12.75">
      <c r="A281" s="175"/>
      <c r="B281" s="45"/>
      <c r="C281" s="8"/>
      <c r="H281" s="142"/>
    </row>
    <row r="282" spans="1:8" s="3" customFormat="1" ht="12.75">
      <c r="A282" s="175"/>
      <c r="B282" s="45"/>
      <c r="C282" s="8"/>
      <c r="H282" s="142"/>
    </row>
    <row r="283" spans="1:8" s="3" customFormat="1" ht="12.75">
      <c r="A283" s="175"/>
      <c r="B283" s="45"/>
      <c r="C283" s="8"/>
      <c r="H283" s="142"/>
    </row>
    <row r="284" spans="1:8" s="3" customFormat="1" ht="12.75">
      <c r="A284" s="175"/>
      <c r="B284" s="45"/>
      <c r="C284" s="8"/>
      <c r="H284" s="142"/>
    </row>
    <row r="285" spans="1:8" s="3" customFormat="1" ht="12.75">
      <c r="A285" s="175"/>
      <c r="B285" s="45"/>
      <c r="C285" s="8"/>
      <c r="H285" s="142"/>
    </row>
    <row r="286" spans="1:8" s="3" customFormat="1" ht="12.75">
      <c r="A286" s="175"/>
      <c r="B286" s="45"/>
      <c r="C286" s="8"/>
      <c r="H286" s="142"/>
    </row>
    <row r="287" spans="1:8" s="3" customFormat="1" ht="12.75">
      <c r="A287" s="175"/>
      <c r="B287" s="45"/>
      <c r="C287" s="8"/>
      <c r="H287" s="142"/>
    </row>
    <row r="288" spans="1:8" s="3" customFormat="1" ht="12.75">
      <c r="A288" s="175"/>
      <c r="B288" s="45"/>
      <c r="C288" s="8"/>
      <c r="H288" s="142"/>
    </row>
    <row r="289" spans="1:8" s="3" customFormat="1" ht="12.75">
      <c r="A289" s="175"/>
      <c r="B289" s="45"/>
      <c r="C289" s="8"/>
      <c r="H289" s="142"/>
    </row>
    <row r="290" spans="1:8" s="3" customFormat="1" ht="12.75">
      <c r="A290" s="175"/>
      <c r="B290" s="45"/>
      <c r="C290" s="8"/>
      <c r="H290" s="142"/>
    </row>
    <row r="291" spans="1:8" s="3" customFormat="1" ht="12.75">
      <c r="A291" s="175"/>
      <c r="B291" s="45"/>
      <c r="C291" s="8"/>
      <c r="H291" s="142"/>
    </row>
    <row r="292" spans="1:8" s="3" customFormat="1" ht="12.75">
      <c r="A292" s="175"/>
      <c r="B292" s="45"/>
      <c r="C292" s="8"/>
      <c r="H292" s="142"/>
    </row>
    <row r="293" spans="1:8" s="3" customFormat="1" ht="12.75">
      <c r="A293" s="175"/>
      <c r="B293" s="45"/>
      <c r="C293" s="8"/>
      <c r="H293" s="142"/>
    </row>
    <row r="294" spans="1:8" s="3" customFormat="1" ht="12.75">
      <c r="A294" s="175"/>
      <c r="B294" s="45"/>
      <c r="C294" s="8"/>
      <c r="H294" s="142"/>
    </row>
    <row r="295" spans="1:8" s="3" customFormat="1" ht="12.75">
      <c r="A295" s="175"/>
      <c r="B295" s="45"/>
      <c r="C295" s="8"/>
      <c r="H295" s="142"/>
    </row>
    <row r="296" spans="1:8" s="3" customFormat="1" ht="12.75">
      <c r="A296" s="175"/>
      <c r="B296" s="45"/>
      <c r="C296" s="8"/>
      <c r="H296" s="142"/>
    </row>
    <row r="297" spans="1:8" s="3" customFormat="1" ht="12.75">
      <c r="A297" s="175"/>
      <c r="B297" s="45"/>
      <c r="C297" s="8"/>
      <c r="H297" s="142"/>
    </row>
    <row r="298" spans="1:8" s="3" customFormat="1" ht="12.75">
      <c r="A298" s="175"/>
      <c r="B298" s="45"/>
      <c r="C298" s="8"/>
      <c r="H298" s="142"/>
    </row>
    <row r="299" spans="1:8" s="3" customFormat="1" ht="12.75">
      <c r="A299" s="175"/>
      <c r="B299" s="45"/>
      <c r="C299" s="8"/>
      <c r="H299" s="142"/>
    </row>
    <row r="300" spans="1:8" s="3" customFormat="1" ht="12.75">
      <c r="A300" s="175"/>
      <c r="B300" s="45"/>
      <c r="C300" s="8"/>
      <c r="H300" s="142"/>
    </row>
    <row r="301" spans="1:8" s="3" customFormat="1" ht="12.75">
      <c r="A301" s="175"/>
      <c r="B301" s="45"/>
      <c r="C301" s="8"/>
      <c r="H301" s="142"/>
    </row>
    <row r="302" spans="1:8" s="3" customFormat="1" ht="12.75">
      <c r="A302" s="175"/>
      <c r="B302" s="45"/>
      <c r="C302" s="8"/>
      <c r="H302" s="142"/>
    </row>
    <row r="303" spans="1:8" s="3" customFormat="1" ht="12.75">
      <c r="A303" s="175"/>
      <c r="B303" s="45"/>
      <c r="C303" s="8"/>
      <c r="H303" s="142"/>
    </row>
    <row r="304" spans="1:8" s="3" customFormat="1" ht="12.75">
      <c r="A304" s="175"/>
      <c r="B304" s="45"/>
      <c r="C304" s="8"/>
      <c r="H304" s="142"/>
    </row>
    <row r="305" spans="1:8" s="3" customFormat="1" ht="12.75">
      <c r="A305" s="175"/>
      <c r="B305" s="45"/>
      <c r="C305" s="8"/>
      <c r="H305" s="142"/>
    </row>
    <row r="306" spans="1:8" s="3" customFormat="1" ht="12.75">
      <c r="A306" s="175"/>
      <c r="B306" s="45"/>
      <c r="C306" s="8"/>
      <c r="H306" s="142"/>
    </row>
    <row r="307" spans="1:8" s="3" customFormat="1" ht="12.75">
      <c r="A307" s="175"/>
      <c r="B307" s="45"/>
      <c r="C307" s="8"/>
      <c r="H307" s="142"/>
    </row>
    <row r="308" spans="1:8" s="3" customFormat="1" ht="12.75">
      <c r="A308" s="175"/>
      <c r="B308" s="45"/>
      <c r="C308" s="8"/>
      <c r="H308" s="142"/>
    </row>
    <row r="309" spans="1:8" s="3" customFormat="1" ht="12.75">
      <c r="A309" s="175"/>
      <c r="B309" s="45"/>
      <c r="C309" s="8"/>
      <c r="H309" s="142"/>
    </row>
    <row r="310" spans="1:8" s="3" customFormat="1" ht="12.75">
      <c r="A310" s="175"/>
      <c r="B310" s="45"/>
      <c r="C310" s="8"/>
      <c r="H310" s="142"/>
    </row>
  </sheetData>
  <sheetProtection/>
  <mergeCells count="3">
    <mergeCell ref="A2:C2"/>
    <mergeCell ref="A3:C3"/>
    <mergeCell ref="A1:H1"/>
  </mergeCells>
  <printOptions horizontalCentered="1"/>
  <pageMargins left="0.47" right="0.47" top="0.6299212598425197" bottom="0.57" header="0.31496062992125984" footer="0.31496062992125984"/>
  <pageSetup firstPageNumber="398" useFirstPageNumber="1" horizontalDpi="600" verticalDpi="600" orientation="portrait" paperSize="9" scale="8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A2" sqref="A2:C3"/>
    </sheetView>
  </sheetViews>
  <sheetFormatPr defaultColWidth="11.421875" defaultRowHeight="12.75"/>
  <cols>
    <col min="1" max="1" width="4.7109375" style="162" customWidth="1"/>
    <col min="2" max="2" width="5.140625" style="86" customWidth="1"/>
    <col min="3" max="3" width="48.57421875" style="162" customWidth="1"/>
    <col min="4" max="4" width="12.28125" style="162" customWidth="1"/>
    <col min="5" max="5" width="11.7109375" style="85" customWidth="1"/>
    <col min="6" max="6" width="12.140625" style="85" customWidth="1"/>
    <col min="7" max="7" width="8.00390625" style="85" customWidth="1"/>
    <col min="8" max="8" width="8.00390625" style="165" customWidth="1"/>
    <col min="9" max="16384" width="11.421875" style="85" customWidth="1"/>
  </cols>
  <sheetData>
    <row r="1" spans="1:8" ht="28.5" customHeight="1">
      <c r="A1" s="280" t="s">
        <v>46</v>
      </c>
      <c r="B1" s="280"/>
      <c r="C1" s="280"/>
      <c r="D1" s="280"/>
      <c r="E1" s="280"/>
      <c r="F1" s="280"/>
      <c r="G1" s="280"/>
      <c r="H1" s="280"/>
    </row>
    <row r="2" spans="1:8" s="3" customFormat="1" ht="27.75" customHeight="1">
      <c r="A2" s="275" t="s">
        <v>400</v>
      </c>
      <c r="B2" s="276"/>
      <c r="C2" s="276"/>
      <c r="D2" s="222" t="s">
        <v>401</v>
      </c>
      <c r="E2" s="223" t="s">
        <v>402</v>
      </c>
      <c r="F2" s="223" t="s">
        <v>403</v>
      </c>
      <c r="G2" s="224" t="s">
        <v>404</v>
      </c>
      <c r="H2" s="224" t="s">
        <v>404</v>
      </c>
    </row>
    <row r="3" spans="1:8" s="3" customFormat="1" ht="12.75" customHeight="1">
      <c r="A3" s="277">
        <v>1</v>
      </c>
      <c r="B3" s="277"/>
      <c r="C3" s="277"/>
      <c r="D3" s="233">
        <v>2</v>
      </c>
      <c r="E3" s="233">
        <v>3</v>
      </c>
      <c r="F3" s="233">
        <v>4</v>
      </c>
      <c r="G3" s="225" t="s">
        <v>405</v>
      </c>
      <c r="H3" s="225" t="s">
        <v>406</v>
      </c>
    </row>
    <row r="4" spans="1:8" s="3" customFormat="1" ht="27.75" customHeight="1" hidden="1">
      <c r="A4" s="13" t="s">
        <v>2</v>
      </c>
      <c r="B4" s="17" t="s">
        <v>3</v>
      </c>
      <c r="C4" s="160"/>
      <c r="D4" s="160"/>
      <c r="E4" s="182" t="s">
        <v>394</v>
      </c>
      <c r="F4" s="182" t="s">
        <v>395</v>
      </c>
      <c r="G4" s="182"/>
      <c r="H4" s="182" t="s">
        <v>379</v>
      </c>
    </row>
    <row r="5" spans="1:8" ht="25.5" customHeight="1">
      <c r="A5" s="175"/>
      <c r="B5" s="47"/>
      <c r="C5" s="115" t="s">
        <v>96</v>
      </c>
      <c r="D5" s="152">
        <f>D6-D18</f>
        <v>799413169</v>
      </c>
      <c r="E5" s="152">
        <f>E6-E18</f>
        <v>701557000</v>
      </c>
      <c r="F5" s="152">
        <f>F6-F18</f>
        <v>762039274</v>
      </c>
      <c r="G5" s="234">
        <f aca="true" t="shared" si="0" ref="G5:G24">F5/D5*100</f>
        <v>95.32483370936312</v>
      </c>
      <c r="H5" s="164">
        <f>F5/E5*100</f>
        <v>108.62114895867334</v>
      </c>
    </row>
    <row r="6" spans="1:8" ht="25.5" customHeight="1">
      <c r="A6" s="175">
        <v>8</v>
      </c>
      <c r="B6" s="47"/>
      <c r="C6" s="161" t="s">
        <v>35</v>
      </c>
      <c r="D6" s="152">
        <f>D7+D13+D10</f>
        <v>911913881</v>
      </c>
      <c r="E6" s="152">
        <f>E13+E10</f>
        <v>846557000</v>
      </c>
      <c r="F6" s="152">
        <f>F13+F10</f>
        <v>855291840</v>
      </c>
      <c r="G6" s="234">
        <f t="shared" si="0"/>
        <v>93.79085655128875</v>
      </c>
      <c r="H6" s="164">
        <f>F6/E6*100</f>
        <v>101.03180766327607</v>
      </c>
    </row>
    <row r="7" spans="1:8" ht="13.5" customHeight="1">
      <c r="A7" s="177">
        <v>81</v>
      </c>
      <c r="B7" s="47"/>
      <c r="C7" s="205" t="s">
        <v>407</v>
      </c>
      <c r="D7" s="152">
        <f>+D8</f>
        <v>940644</v>
      </c>
      <c r="E7" s="152"/>
      <c r="F7" s="152"/>
      <c r="G7" s="234">
        <f t="shared" si="0"/>
        <v>0</v>
      </c>
      <c r="H7" s="164"/>
    </row>
    <row r="8" spans="1:8" ht="25.5" customHeight="1">
      <c r="A8" s="175">
        <v>814</v>
      </c>
      <c r="B8" s="47"/>
      <c r="C8" s="205" t="s">
        <v>408</v>
      </c>
      <c r="D8" s="152">
        <f>+D9</f>
        <v>940644</v>
      </c>
      <c r="E8" s="152"/>
      <c r="F8" s="152"/>
      <c r="G8" s="234">
        <f t="shared" si="0"/>
        <v>0</v>
      </c>
      <c r="H8" s="164"/>
    </row>
    <row r="9" spans="1:8" ht="25.5" customHeight="1">
      <c r="A9" s="175"/>
      <c r="B9" s="53">
        <v>8141</v>
      </c>
      <c r="C9" s="36" t="s">
        <v>409</v>
      </c>
      <c r="D9" s="153">
        <v>940644</v>
      </c>
      <c r="E9" s="210"/>
      <c r="F9" s="153"/>
      <c r="G9" s="235">
        <f t="shared" si="0"/>
        <v>0</v>
      </c>
      <c r="H9" s="164"/>
    </row>
    <row r="10" spans="1:8" ht="13.5" customHeight="1">
      <c r="A10" s="177">
        <v>83</v>
      </c>
      <c r="B10" s="47"/>
      <c r="C10" s="205" t="s">
        <v>381</v>
      </c>
      <c r="D10" s="152">
        <f aca="true" t="shared" si="1" ref="D10:F11">D11</f>
        <v>35400055</v>
      </c>
      <c r="E10" s="152">
        <f t="shared" si="1"/>
        <v>7984000</v>
      </c>
      <c r="F10" s="152">
        <f t="shared" si="1"/>
        <v>8343600</v>
      </c>
      <c r="G10" s="234">
        <f t="shared" si="0"/>
        <v>23.56945490621413</v>
      </c>
      <c r="H10" s="164">
        <f>F10/E10*100</f>
        <v>104.50400801603206</v>
      </c>
    </row>
    <row r="11" spans="1:8" ht="25.5" customHeight="1">
      <c r="A11" s="175">
        <v>834</v>
      </c>
      <c r="B11" s="47"/>
      <c r="C11" s="205" t="s">
        <v>382</v>
      </c>
      <c r="D11" s="152">
        <f t="shared" si="1"/>
        <v>35400055</v>
      </c>
      <c r="E11" s="152">
        <f t="shared" si="1"/>
        <v>7984000</v>
      </c>
      <c r="F11" s="152">
        <f t="shared" si="1"/>
        <v>8343600</v>
      </c>
      <c r="G11" s="234">
        <f t="shared" si="0"/>
        <v>23.56945490621413</v>
      </c>
      <c r="H11" s="164">
        <f>F11/E11*100</f>
        <v>104.50400801603206</v>
      </c>
    </row>
    <row r="12" spans="1:8" ht="25.5" customHeight="1">
      <c r="A12" s="175"/>
      <c r="B12" s="53">
        <v>8341</v>
      </c>
      <c r="C12" s="36" t="s">
        <v>383</v>
      </c>
      <c r="D12" s="153">
        <v>35400055</v>
      </c>
      <c r="E12" s="210">
        <v>7984000</v>
      </c>
      <c r="F12" s="153">
        <v>8343600</v>
      </c>
      <c r="G12" s="235">
        <f t="shared" si="0"/>
        <v>23.56945490621413</v>
      </c>
      <c r="H12" s="164"/>
    </row>
    <row r="13" spans="1:8" ht="13.5" customHeight="1">
      <c r="A13" s="177">
        <v>84</v>
      </c>
      <c r="B13" s="47"/>
      <c r="C13" s="114" t="s">
        <v>94</v>
      </c>
      <c r="D13" s="152">
        <f>D16+D14</f>
        <v>875573182</v>
      </c>
      <c r="E13" s="152">
        <f>E16+E14</f>
        <v>838573000</v>
      </c>
      <c r="F13" s="152">
        <f>F16+F14</f>
        <v>846948240</v>
      </c>
      <c r="G13" s="234">
        <f t="shared" si="0"/>
        <v>96.73071964874319</v>
      </c>
      <c r="H13" s="164">
        <f>F13/E13*100</f>
        <v>100.99874906537653</v>
      </c>
    </row>
    <row r="14" spans="1:8" ht="25.5" customHeight="1">
      <c r="A14" s="175">
        <v>844</v>
      </c>
      <c r="B14" s="47"/>
      <c r="C14" s="114" t="s">
        <v>384</v>
      </c>
      <c r="D14" s="152">
        <f>D15</f>
        <v>681350000</v>
      </c>
      <c r="E14" s="152">
        <f>E15</f>
        <v>590461000</v>
      </c>
      <c r="F14" s="152">
        <f>F15</f>
        <v>663544397</v>
      </c>
      <c r="G14" s="234">
        <f t="shared" si="0"/>
        <v>97.38671710574594</v>
      </c>
      <c r="H14" s="164">
        <f>F14/E14*100</f>
        <v>112.37734532848063</v>
      </c>
    </row>
    <row r="15" spans="1:8" ht="25.5">
      <c r="A15" s="175"/>
      <c r="B15" s="53">
        <v>8443</v>
      </c>
      <c r="C15" s="36" t="s">
        <v>385</v>
      </c>
      <c r="D15" s="153">
        <v>681350000</v>
      </c>
      <c r="E15" s="210">
        <v>590461000</v>
      </c>
      <c r="F15" s="153">
        <v>663544397</v>
      </c>
      <c r="G15" s="235">
        <f t="shared" si="0"/>
        <v>97.38671710574594</v>
      </c>
      <c r="H15" s="164"/>
    </row>
    <row r="16" spans="1:8" ht="13.5" customHeight="1">
      <c r="A16" s="175">
        <v>847</v>
      </c>
      <c r="B16" s="47"/>
      <c r="C16" s="114" t="s">
        <v>190</v>
      </c>
      <c r="D16" s="152">
        <f>D17</f>
        <v>194223182</v>
      </c>
      <c r="E16" s="152">
        <f>E17</f>
        <v>248112000</v>
      </c>
      <c r="F16" s="152">
        <f>F17</f>
        <v>183403843</v>
      </c>
      <c r="G16" s="234">
        <f t="shared" si="0"/>
        <v>94.42942964450042</v>
      </c>
      <c r="H16" s="164">
        <f>F16/E16*100</f>
        <v>73.91977937383118</v>
      </c>
    </row>
    <row r="17" spans="1:8" ht="13.5" customHeight="1">
      <c r="A17" s="175"/>
      <c r="B17" s="53">
        <v>8471</v>
      </c>
      <c r="C17" s="36" t="s">
        <v>284</v>
      </c>
      <c r="D17" s="153">
        <v>194223182</v>
      </c>
      <c r="E17" s="210">
        <v>248112000</v>
      </c>
      <c r="F17" s="153">
        <v>183403843</v>
      </c>
      <c r="G17" s="235">
        <f t="shared" si="0"/>
        <v>94.42942964450042</v>
      </c>
      <c r="H17" s="164"/>
    </row>
    <row r="18" spans="1:8" ht="24" customHeight="1">
      <c r="A18" s="175">
        <v>5</v>
      </c>
      <c r="B18" s="47"/>
      <c r="C18" s="161" t="s">
        <v>36</v>
      </c>
      <c r="D18" s="152">
        <f>D19</f>
        <v>112500712</v>
      </c>
      <c r="E18" s="152">
        <f>E19</f>
        <v>145000000</v>
      </c>
      <c r="F18" s="152">
        <f>F19</f>
        <v>93252566</v>
      </c>
      <c r="G18" s="234">
        <f t="shared" si="0"/>
        <v>82.89064517209455</v>
      </c>
      <c r="H18" s="164">
        <f>F18/E18*100</f>
        <v>64.31211448275862</v>
      </c>
    </row>
    <row r="19" spans="1:8" ht="13.5" customHeight="1">
      <c r="A19" s="177">
        <v>54</v>
      </c>
      <c r="B19" s="53"/>
      <c r="C19" s="114" t="s">
        <v>275</v>
      </c>
      <c r="D19" s="152">
        <f>D20+D22</f>
        <v>112500712</v>
      </c>
      <c r="E19" s="152">
        <f>E20+E22</f>
        <v>145000000</v>
      </c>
      <c r="F19" s="152">
        <f>F20+F22</f>
        <v>93252566</v>
      </c>
      <c r="G19" s="234">
        <f t="shared" si="0"/>
        <v>82.89064517209455</v>
      </c>
      <c r="H19" s="164">
        <f>F19/E19*100</f>
        <v>64.31211448275862</v>
      </c>
    </row>
    <row r="20" spans="1:8" ht="25.5" customHeight="1">
      <c r="A20" s="175">
        <v>542</v>
      </c>
      <c r="B20" s="47"/>
      <c r="C20" s="35" t="s">
        <v>285</v>
      </c>
      <c r="D20" s="152">
        <f>D21</f>
        <v>52573738</v>
      </c>
      <c r="E20" s="152">
        <f>E21</f>
        <v>33600000</v>
      </c>
      <c r="F20" s="152">
        <f>F21</f>
        <v>32891298</v>
      </c>
      <c r="G20" s="234">
        <f t="shared" si="0"/>
        <v>62.562220704185044</v>
      </c>
      <c r="H20" s="164">
        <f>F20/E20*100</f>
        <v>97.89076785714286</v>
      </c>
    </row>
    <row r="21" spans="1:8" ht="25.5" customHeight="1">
      <c r="A21" s="248"/>
      <c r="B21" s="53">
        <v>5422</v>
      </c>
      <c r="C21" s="36" t="s">
        <v>286</v>
      </c>
      <c r="D21" s="153">
        <v>52573738</v>
      </c>
      <c r="E21" s="210">
        <v>33600000</v>
      </c>
      <c r="F21" s="153">
        <v>32891298</v>
      </c>
      <c r="G21" s="235">
        <f t="shared" si="0"/>
        <v>62.562220704185044</v>
      </c>
      <c r="H21" s="164"/>
    </row>
    <row r="22" spans="1:8" ht="25.5" customHeight="1">
      <c r="A22" s="175">
        <v>544</v>
      </c>
      <c r="B22" s="47"/>
      <c r="C22" s="114" t="s">
        <v>287</v>
      </c>
      <c r="D22" s="152">
        <f>D23+D24</f>
        <v>59926974</v>
      </c>
      <c r="E22" s="152">
        <f>E23+E24</f>
        <v>111400000</v>
      </c>
      <c r="F22" s="152">
        <f>F23+F24</f>
        <v>60361268</v>
      </c>
      <c r="G22" s="234">
        <f t="shared" si="0"/>
        <v>100.7247053722419</v>
      </c>
      <c r="H22" s="164">
        <f>F22/E22*100</f>
        <v>54.18426211849192</v>
      </c>
    </row>
    <row r="23" spans="1:8" ht="25.5" customHeight="1">
      <c r="A23" s="175"/>
      <c r="B23" s="53">
        <v>5443</v>
      </c>
      <c r="C23" s="34" t="s">
        <v>290</v>
      </c>
      <c r="D23" s="153">
        <v>45984771</v>
      </c>
      <c r="E23" s="210">
        <v>79200000</v>
      </c>
      <c r="F23" s="153">
        <v>46233695</v>
      </c>
      <c r="G23" s="235">
        <f t="shared" si="0"/>
        <v>100.54131834210939</v>
      </c>
      <c r="H23" s="164"/>
    </row>
    <row r="24" spans="1:8" ht="13.5" customHeight="1">
      <c r="A24" s="175"/>
      <c r="B24" s="53">
        <v>5446</v>
      </c>
      <c r="C24" s="34" t="s">
        <v>288</v>
      </c>
      <c r="D24" s="153">
        <v>13942203</v>
      </c>
      <c r="E24" s="210">
        <v>32200000</v>
      </c>
      <c r="F24" s="153">
        <v>14127573</v>
      </c>
      <c r="G24" s="235">
        <f t="shared" si="0"/>
        <v>101.32956032845024</v>
      </c>
      <c r="H24" s="164"/>
    </row>
    <row r="25" spans="1:8" ht="15" customHeight="1" hidden="1">
      <c r="A25" s="175">
        <v>547</v>
      </c>
      <c r="B25" s="53"/>
      <c r="C25" s="114" t="s">
        <v>191</v>
      </c>
      <c r="D25" s="114"/>
      <c r="E25" s="211">
        <f>E26</f>
        <v>0</v>
      </c>
      <c r="F25" s="47"/>
      <c r="G25" s="47"/>
      <c r="H25" s="47"/>
    </row>
    <row r="26" spans="2:5" ht="15" customHeight="1" hidden="1">
      <c r="B26" s="86">
        <v>5471</v>
      </c>
      <c r="C26" s="162" t="s">
        <v>289</v>
      </c>
      <c r="E26" s="212"/>
    </row>
    <row r="27" ht="11.25">
      <c r="E27" s="212"/>
    </row>
  </sheetData>
  <sheetProtection/>
  <mergeCells count="3">
    <mergeCell ref="A2:C2"/>
    <mergeCell ref="A3:C3"/>
    <mergeCell ref="A1:H1"/>
  </mergeCells>
  <printOptions horizontalCentered="1"/>
  <pageMargins left="0.39" right="0.4" top="0.6299212598425197" bottom="0.57" header="0.31496062992125984" footer="0.31496062992125984"/>
  <pageSetup firstPageNumber="400" useFirstPageNumber="1" fitToHeight="1" fitToWidth="1" horizontalDpi="600" verticalDpi="600" orientation="portrait" paperSize="9" scale="88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1324"/>
  <sheetViews>
    <sheetView zoomScaleSheetLayoutView="130" workbookViewId="0" topLeftCell="A1">
      <selection activeCell="I6" sqref="I6"/>
    </sheetView>
  </sheetViews>
  <sheetFormatPr defaultColWidth="9.140625" defaultRowHeight="12.75"/>
  <cols>
    <col min="1" max="1" width="8.421875" style="195" customWidth="1"/>
    <col min="2" max="2" width="57.28125" style="60" customWidth="1"/>
    <col min="3" max="4" width="14.00390625" style="63" customWidth="1"/>
    <col min="5" max="5" width="7.8515625" style="168" customWidth="1"/>
    <col min="6" max="6" width="0.71875" style="60" hidden="1" customWidth="1"/>
    <col min="7" max="7" width="7.7109375" style="60" customWidth="1"/>
    <col min="8" max="8" width="15.8515625" style="60" customWidth="1"/>
    <col min="9" max="9" width="14.28125" style="60" customWidth="1"/>
    <col min="10" max="10" width="1.1484375" style="60" customWidth="1"/>
    <col min="11" max="11" width="14.7109375" style="60" customWidth="1"/>
    <col min="12" max="12" width="1.1484375" style="60" customWidth="1"/>
    <col min="13" max="13" width="14.57421875" style="60" customWidth="1"/>
    <col min="14" max="16384" width="9.140625" style="60" customWidth="1"/>
  </cols>
  <sheetData>
    <row r="1" spans="1:5" ht="25.5" customHeight="1">
      <c r="A1" s="281" t="s">
        <v>116</v>
      </c>
      <c r="B1" s="281"/>
      <c r="C1" s="281"/>
      <c r="D1" s="281"/>
      <c r="E1" s="281"/>
    </row>
    <row r="2" spans="1:5" ht="27.75" customHeight="1">
      <c r="A2" s="282" t="s">
        <v>400</v>
      </c>
      <c r="B2" s="282"/>
      <c r="C2" s="223" t="s">
        <v>402</v>
      </c>
      <c r="D2" s="223" t="s">
        <v>403</v>
      </c>
      <c r="E2" s="224" t="s">
        <v>404</v>
      </c>
    </row>
    <row r="3" spans="1:5" ht="23.25" customHeight="1" hidden="1">
      <c r="A3" s="133"/>
      <c r="B3" s="134"/>
      <c r="C3" s="166"/>
      <c r="D3" s="166"/>
      <c r="E3" s="166"/>
    </row>
    <row r="4" spans="1:13" s="100" customFormat="1" ht="22.5" customHeight="1">
      <c r="A4" s="115" t="s">
        <v>171</v>
      </c>
      <c r="B4" s="176" t="s">
        <v>117</v>
      </c>
      <c r="C4" s="152">
        <f>C6+C78+C100+C112+C344</f>
        <v>2956096200</v>
      </c>
      <c r="D4" s="152">
        <f>D6+D78+D100+D112+D344</f>
        <v>2868697525</v>
      </c>
      <c r="E4" s="164">
        <f>D4/C4*100</f>
        <v>97.04344280135403</v>
      </c>
      <c r="F4" s="44"/>
      <c r="G4" s="44"/>
      <c r="H4" s="44"/>
      <c r="I4" s="44">
        <v>2956096200</v>
      </c>
      <c r="J4" s="105"/>
      <c r="K4" s="44">
        <v>2868697525</v>
      </c>
      <c r="M4" s="44"/>
    </row>
    <row r="5" spans="1:11" s="100" customFormat="1" ht="12.75" customHeight="1">
      <c r="A5" s="115"/>
      <c r="B5" s="176"/>
      <c r="C5" s="152"/>
      <c r="D5" s="152"/>
      <c r="E5" s="164"/>
      <c r="F5" s="44"/>
      <c r="G5" s="44"/>
      <c r="H5" s="44"/>
      <c r="I5" s="44"/>
      <c r="J5" s="105"/>
      <c r="K5" s="44"/>
    </row>
    <row r="6" spans="1:9" s="173" customFormat="1" ht="12.75">
      <c r="A6" s="177">
        <v>100</v>
      </c>
      <c r="B6" s="114" t="s">
        <v>146</v>
      </c>
      <c r="C6" s="152">
        <f>C8+C54+C63+C72</f>
        <v>191262500</v>
      </c>
      <c r="D6" s="152">
        <f>D8+D54+D63+D72</f>
        <v>174078832</v>
      </c>
      <c r="E6" s="164">
        <f>D6/C6*100</f>
        <v>91.0156627671394</v>
      </c>
      <c r="I6" s="203"/>
    </row>
    <row r="7" spans="1:5" ht="12.75">
      <c r="A7" s="185"/>
      <c r="B7" s="104"/>
      <c r="C7" s="152"/>
      <c r="D7" s="152"/>
      <c r="E7" s="164"/>
    </row>
    <row r="8" spans="1:5" ht="12.75">
      <c r="A8" s="170" t="s">
        <v>101</v>
      </c>
      <c r="B8" s="107" t="s">
        <v>102</v>
      </c>
      <c r="C8" s="178">
        <f>C10+C20+C46+C50</f>
        <v>177262500</v>
      </c>
      <c r="D8" s="178">
        <f>D10+D20+D46+D50</f>
        <v>164922917</v>
      </c>
      <c r="E8" s="164">
        <f aca="true" t="shared" si="0" ref="E8:E52">D8/C8*100</f>
        <v>93.03880798251181</v>
      </c>
    </row>
    <row r="9" spans="1:5" ht="12.75" hidden="1">
      <c r="A9" s="186">
        <v>3</v>
      </c>
      <c r="B9" s="107" t="s">
        <v>63</v>
      </c>
      <c r="C9" s="178">
        <f>C10+C20+C46+C50</f>
        <v>177262500</v>
      </c>
      <c r="D9" s="178"/>
      <c r="E9" s="164">
        <f t="shared" si="0"/>
        <v>0</v>
      </c>
    </row>
    <row r="10" spans="1:5" ht="12.75">
      <c r="A10" s="186">
        <v>31</v>
      </c>
      <c r="B10" s="107" t="s">
        <v>64</v>
      </c>
      <c r="C10" s="178">
        <f>C11+C15+C17</f>
        <v>121200000</v>
      </c>
      <c r="D10" s="178">
        <f>D11+D15+D17</f>
        <v>113973531</v>
      </c>
      <c r="E10" s="164">
        <f t="shared" si="0"/>
        <v>94.03756683168318</v>
      </c>
    </row>
    <row r="11" spans="1:5" ht="12.75">
      <c r="A11" s="186">
        <v>311</v>
      </c>
      <c r="B11" s="107" t="s">
        <v>269</v>
      </c>
      <c r="C11" s="178">
        <f>SUM(C12:C14)</f>
        <v>99700000</v>
      </c>
      <c r="D11" s="178">
        <f>SUM(D12:D14)</f>
        <v>95753599</v>
      </c>
      <c r="E11" s="164">
        <f t="shared" si="0"/>
        <v>96.04172417251755</v>
      </c>
    </row>
    <row r="12" spans="1:7" ht="12.75">
      <c r="A12" s="187">
        <v>3111</v>
      </c>
      <c r="B12" s="108" t="s">
        <v>65</v>
      </c>
      <c r="C12" s="210">
        <v>98800000</v>
      </c>
      <c r="D12" s="163">
        <v>94869287</v>
      </c>
      <c r="E12" s="218">
        <f t="shared" si="0"/>
        <v>96.02154554655871</v>
      </c>
      <c r="F12" s="219"/>
      <c r="G12" s="219"/>
    </row>
    <row r="13" spans="1:8" ht="12.75">
      <c r="A13" s="187">
        <v>3113</v>
      </c>
      <c r="B13" s="108" t="s">
        <v>194</v>
      </c>
      <c r="C13" s="210">
        <v>450000</v>
      </c>
      <c r="D13" s="163">
        <v>485612</v>
      </c>
      <c r="E13" s="218">
        <f t="shared" si="0"/>
        <v>107.91377777777778</v>
      </c>
      <c r="F13" s="219"/>
      <c r="G13" s="219"/>
      <c r="H13" s="63"/>
    </row>
    <row r="14" spans="1:7" ht="12.75">
      <c r="A14" s="187">
        <v>3114</v>
      </c>
      <c r="B14" s="108" t="s">
        <v>67</v>
      </c>
      <c r="C14" s="210">
        <v>450000</v>
      </c>
      <c r="D14" s="163">
        <v>398700</v>
      </c>
      <c r="E14" s="218">
        <f t="shared" si="0"/>
        <v>88.6</v>
      </c>
      <c r="F14" s="219"/>
      <c r="G14" s="219"/>
    </row>
    <row r="15" spans="1:5" ht="12.75">
      <c r="A15" s="186">
        <v>312</v>
      </c>
      <c r="B15" s="107" t="s">
        <v>68</v>
      </c>
      <c r="C15" s="178">
        <f>C16</f>
        <v>4000000</v>
      </c>
      <c r="D15" s="178">
        <f>D16</f>
        <v>2989048</v>
      </c>
      <c r="E15" s="164">
        <f t="shared" si="0"/>
        <v>74.72619999999999</v>
      </c>
    </row>
    <row r="16" spans="1:5" ht="12.75">
      <c r="A16" s="188">
        <v>3121</v>
      </c>
      <c r="B16" s="37" t="s">
        <v>68</v>
      </c>
      <c r="C16" s="208">
        <v>4000000</v>
      </c>
      <c r="D16" s="155">
        <v>2989048</v>
      </c>
      <c r="E16" s="220">
        <f t="shared" si="0"/>
        <v>74.72619999999999</v>
      </c>
    </row>
    <row r="17" spans="1:5" ht="12.75">
      <c r="A17" s="186">
        <v>313</v>
      </c>
      <c r="B17" s="107" t="s">
        <v>69</v>
      </c>
      <c r="C17" s="178">
        <f>SUM(C18:C19)</f>
        <v>17500000</v>
      </c>
      <c r="D17" s="178">
        <f>D18+D19</f>
        <v>15230884</v>
      </c>
      <c r="E17" s="164">
        <f t="shared" si="0"/>
        <v>87.03362285714286</v>
      </c>
    </row>
    <row r="18" spans="1:5" ht="12.75">
      <c r="A18" s="188">
        <v>3132</v>
      </c>
      <c r="B18" s="37" t="s">
        <v>267</v>
      </c>
      <c r="C18" s="208">
        <v>15700000</v>
      </c>
      <c r="D18" s="155">
        <v>13513513</v>
      </c>
      <c r="E18" s="218">
        <f t="shared" si="0"/>
        <v>86.07333121019109</v>
      </c>
    </row>
    <row r="19" spans="1:5" ht="12.75">
      <c r="A19" s="188">
        <v>3133</v>
      </c>
      <c r="B19" s="37" t="s">
        <v>268</v>
      </c>
      <c r="C19" s="208">
        <v>1800000</v>
      </c>
      <c r="D19" s="155">
        <v>1717371</v>
      </c>
      <c r="E19" s="218">
        <f t="shared" si="0"/>
        <v>95.40950000000001</v>
      </c>
    </row>
    <row r="20" spans="1:5" s="61" customFormat="1" ht="12.75">
      <c r="A20" s="186">
        <v>32</v>
      </c>
      <c r="B20" s="112" t="s">
        <v>4</v>
      </c>
      <c r="C20" s="178">
        <f>C21+C25+C30+C39</f>
        <v>52050000</v>
      </c>
      <c r="D20" s="178">
        <f>D21+D25+D30+D39</f>
        <v>48257512</v>
      </c>
      <c r="E20" s="164">
        <f t="shared" si="0"/>
        <v>92.71375984630164</v>
      </c>
    </row>
    <row r="21" spans="1:5" ht="12.75">
      <c r="A21" s="186">
        <v>321</v>
      </c>
      <c r="B21" s="107" t="s">
        <v>8</v>
      </c>
      <c r="C21" s="178">
        <f>SUM(C22:C24)</f>
        <v>7500000</v>
      </c>
      <c r="D21" s="178">
        <f>SUM(D22:D24)</f>
        <v>6835974</v>
      </c>
      <c r="E21" s="164">
        <f t="shared" si="0"/>
        <v>91.14632</v>
      </c>
    </row>
    <row r="22" spans="1:7" ht="12.75">
      <c r="A22" s="188">
        <v>3211</v>
      </c>
      <c r="B22" s="38" t="s">
        <v>70</v>
      </c>
      <c r="C22" s="208">
        <v>2000000</v>
      </c>
      <c r="D22" s="155">
        <v>1957291</v>
      </c>
      <c r="E22" s="218">
        <f t="shared" si="0"/>
        <v>97.86455</v>
      </c>
      <c r="F22" s="159"/>
      <c r="G22" s="159"/>
    </row>
    <row r="23" spans="1:7" ht="12.75">
      <c r="A23" s="188">
        <v>3212</v>
      </c>
      <c r="B23" s="38" t="s">
        <v>71</v>
      </c>
      <c r="C23" s="208">
        <v>4000000</v>
      </c>
      <c r="D23" s="155">
        <v>3717511</v>
      </c>
      <c r="E23" s="218">
        <f t="shared" si="0"/>
        <v>92.937775</v>
      </c>
      <c r="F23" s="159"/>
      <c r="G23" s="159"/>
    </row>
    <row r="24" spans="1:7" ht="12.75">
      <c r="A24" s="189" t="s">
        <v>6</v>
      </c>
      <c r="B24" s="15" t="s">
        <v>7</v>
      </c>
      <c r="C24" s="208">
        <v>1500000</v>
      </c>
      <c r="D24" s="155">
        <v>1161172</v>
      </c>
      <c r="E24" s="218">
        <f t="shared" si="0"/>
        <v>77.41146666666666</v>
      </c>
      <c r="F24" s="159"/>
      <c r="G24" s="159"/>
    </row>
    <row r="25" spans="1:5" ht="12.75">
      <c r="A25" s="186">
        <v>322</v>
      </c>
      <c r="B25" s="107" t="s">
        <v>72</v>
      </c>
      <c r="C25" s="178">
        <f>SUM(C26:C29)</f>
        <v>8300000</v>
      </c>
      <c r="D25" s="178">
        <f>SUM(D26:D29)</f>
        <v>7831718</v>
      </c>
      <c r="E25" s="164">
        <f t="shared" si="0"/>
        <v>94.35804819277108</v>
      </c>
    </row>
    <row r="26" spans="1:5" ht="12.75">
      <c r="A26" s="190">
        <v>3221</v>
      </c>
      <c r="B26" s="108" t="s">
        <v>73</v>
      </c>
      <c r="C26" s="210">
        <v>2000000</v>
      </c>
      <c r="D26" s="163">
        <v>1828832</v>
      </c>
      <c r="E26" s="218">
        <f t="shared" si="0"/>
        <v>91.4416</v>
      </c>
    </row>
    <row r="27" spans="1:5" ht="12.75">
      <c r="A27" s="190">
        <v>3223</v>
      </c>
      <c r="B27" s="108" t="s">
        <v>75</v>
      </c>
      <c r="C27" s="210">
        <v>5700000</v>
      </c>
      <c r="D27" s="163">
        <v>5550106</v>
      </c>
      <c r="E27" s="218">
        <f t="shared" si="0"/>
        <v>97.37028070175438</v>
      </c>
    </row>
    <row r="28" spans="1:5" ht="12.75">
      <c r="A28" s="190">
        <v>3224</v>
      </c>
      <c r="B28" s="110" t="s">
        <v>9</v>
      </c>
      <c r="C28" s="210">
        <v>200000</v>
      </c>
      <c r="D28" s="163">
        <v>152160</v>
      </c>
      <c r="E28" s="218">
        <f t="shared" si="0"/>
        <v>76.08</v>
      </c>
    </row>
    <row r="29" spans="1:5" ht="12.75">
      <c r="A29" s="190" t="s">
        <v>10</v>
      </c>
      <c r="B29" s="110" t="s">
        <v>11</v>
      </c>
      <c r="C29" s="210">
        <v>400000</v>
      </c>
      <c r="D29" s="163">
        <v>300620</v>
      </c>
      <c r="E29" s="218">
        <f t="shared" si="0"/>
        <v>75.155</v>
      </c>
    </row>
    <row r="30" spans="1:5" ht="12.75">
      <c r="A30" s="186">
        <v>323</v>
      </c>
      <c r="B30" s="107" t="s">
        <v>12</v>
      </c>
      <c r="C30" s="178">
        <f>SUM(C31:C38)</f>
        <v>29850000</v>
      </c>
      <c r="D30" s="178">
        <f>SUM(D31:D38)</f>
        <v>28433513</v>
      </c>
      <c r="E30" s="164">
        <f t="shared" si="0"/>
        <v>95.2546499162479</v>
      </c>
    </row>
    <row r="31" spans="1:5" ht="12.75">
      <c r="A31" s="187">
        <v>3231</v>
      </c>
      <c r="B31" s="126" t="s">
        <v>76</v>
      </c>
      <c r="C31" s="210">
        <v>5000000</v>
      </c>
      <c r="D31" s="163">
        <v>4697038</v>
      </c>
      <c r="E31" s="218">
        <f t="shared" si="0"/>
        <v>93.94076</v>
      </c>
    </row>
    <row r="32" spans="1:5" ht="12.75">
      <c r="A32" s="187">
        <v>3232</v>
      </c>
      <c r="B32" s="110" t="s">
        <v>13</v>
      </c>
      <c r="C32" s="210">
        <v>17000000</v>
      </c>
      <c r="D32" s="163">
        <v>16967429</v>
      </c>
      <c r="E32" s="218">
        <f t="shared" si="0"/>
        <v>99.80840588235294</v>
      </c>
    </row>
    <row r="33" spans="1:5" ht="12.75">
      <c r="A33" s="187">
        <v>3233</v>
      </c>
      <c r="B33" s="109" t="s">
        <v>77</v>
      </c>
      <c r="C33" s="210">
        <v>700000</v>
      </c>
      <c r="D33" s="163">
        <v>231834</v>
      </c>
      <c r="E33" s="218">
        <f t="shared" si="0"/>
        <v>33.11914285714286</v>
      </c>
    </row>
    <row r="34" spans="1:5" ht="12.75">
      <c r="A34" s="187">
        <v>3234</v>
      </c>
      <c r="B34" s="109" t="s">
        <v>78</v>
      </c>
      <c r="C34" s="210">
        <v>2300000</v>
      </c>
      <c r="D34" s="163">
        <v>2378328</v>
      </c>
      <c r="E34" s="218">
        <f t="shared" si="0"/>
        <v>103.4055652173913</v>
      </c>
    </row>
    <row r="35" spans="1:5" ht="12.75">
      <c r="A35" s="187">
        <v>3235</v>
      </c>
      <c r="B35" s="109" t="s">
        <v>79</v>
      </c>
      <c r="C35" s="210">
        <v>700000</v>
      </c>
      <c r="D35" s="163">
        <v>559508</v>
      </c>
      <c r="E35" s="218">
        <f t="shared" si="0"/>
        <v>79.92971428571428</v>
      </c>
    </row>
    <row r="36" spans="1:5" ht="12.75">
      <c r="A36" s="187">
        <v>3236</v>
      </c>
      <c r="B36" s="109" t="s">
        <v>175</v>
      </c>
      <c r="C36" s="210">
        <v>750000</v>
      </c>
      <c r="D36" s="163">
        <v>696900</v>
      </c>
      <c r="E36" s="218">
        <f t="shared" si="0"/>
        <v>92.92</v>
      </c>
    </row>
    <row r="37" spans="1:5" ht="12.75">
      <c r="A37" s="187">
        <v>3237</v>
      </c>
      <c r="B37" s="110" t="s">
        <v>14</v>
      </c>
      <c r="C37" s="210">
        <v>2300000</v>
      </c>
      <c r="D37" s="163">
        <v>2078157</v>
      </c>
      <c r="E37" s="218">
        <f t="shared" si="0"/>
        <v>90.35465217391304</v>
      </c>
    </row>
    <row r="38" spans="1:5" ht="12.75">
      <c r="A38" s="187">
        <v>3239</v>
      </c>
      <c r="B38" s="110" t="s">
        <v>80</v>
      </c>
      <c r="C38" s="210">
        <v>1100000</v>
      </c>
      <c r="D38" s="163">
        <v>824319</v>
      </c>
      <c r="E38" s="218">
        <f t="shared" si="0"/>
        <v>74.9380909090909</v>
      </c>
    </row>
    <row r="39" spans="1:5" ht="12.75">
      <c r="A39" s="186">
        <v>329</v>
      </c>
      <c r="B39" s="107" t="s">
        <v>82</v>
      </c>
      <c r="C39" s="178">
        <f>SUM(C40:C45)</f>
        <v>6400000</v>
      </c>
      <c r="D39" s="178">
        <f>SUM(D40:D45)</f>
        <v>5156307</v>
      </c>
      <c r="E39" s="164">
        <f t="shared" si="0"/>
        <v>80.56729687500001</v>
      </c>
    </row>
    <row r="40" spans="1:5" ht="12.75">
      <c r="A40" s="187">
        <v>3291</v>
      </c>
      <c r="B40" s="108" t="s">
        <v>150</v>
      </c>
      <c r="C40" s="210">
        <v>300000</v>
      </c>
      <c r="D40" s="163">
        <v>202856</v>
      </c>
      <c r="E40" s="218">
        <f t="shared" si="0"/>
        <v>67.61866666666667</v>
      </c>
    </row>
    <row r="41" spans="1:5" ht="12.75">
      <c r="A41" s="187">
        <v>3292</v>
      </c>
      <c r="B41" s="108" t="s">
        <v>83</v>
      </c>
      <c r="C41" s="210">
        <v>3300000</v>
      </c>
      <c r="D41" s="163">
        <v>2504735</v>
      </c>
      <c r="E41" s="218">
        <f t="shared" si="0"/>
        <v>75.90106060606061</v>
      </c>
    </row>
    <row r="42" spans="1:5" ht="12.75">
      <c r="A42" s="187">
        <v>3293</v>
      </c>
      <c r="B42" s="108" t="s">
        <v>84</v>
      </c>
      <c r="C42" s="210">
        <v>700000</v>
      </c>
      <c r="D42" s="163">
        <v>642241</v>
      </c>
      <c r="E42" s="218">
        <f t="shared" si="0"/>
        <v>91.74871428571429</v>
      </c>
    </row>
    <row r="43" spans="1:5" ht="12.75">
      <c r="A43" s="187">
        <v>3294</v>
      </c>
      <c r="B43" s="108" t="s">
        <v>85</v>
      </c>
      <c r="C43" s="210">
        <v>300000</v>
      </c>
      <c r="D43" s="163">
        <v>238090</v>
      </c>
      <c r="E43" s="218">
        <f t="shared" si="0"/>
        <v>79.36333333333333</v>
      </c>
    </row>
    <row r="44" spans="1:5" ht="12.75">
      <c r="A44" s="187">
        <v>3295</v>
      </c>
      <c r="B44" s="108" t="s">
        <v>270</v>
      </c>
      <c r="C44" s="210">
        <v>1100000</v>
      </c>
      <c r="D44" s="163">
        <v>1096441</v>
      </c>
      <c r="E44" s="218">
        <f t="shared" si="0"/>
        <v>99.67645454545455</v>
      </c>
    </row>
    <row r="45" spans="1:5" ht="12.75">
      <c r="A45" s="187">
        <v>3299</v>
      </c>
      <c r="B45" s="108" t="s">
        <v>82</v>
      </c>
      <c r="C45" s="210">
        <v>700000</v>
      </c>
      <c r="D45" s="163">
        <v>471944</v>
      </c>
      <c r="E45" s="218">
        <f t="shared" si="0"/>
        <v>67.42057142857144</v>
      </c>
    </row>
    <row r="46" spans="1:5" ht="12.75">
      <c r="A46" s="186">
        <v>34</v>
      </c>
      <c r="B46" s="107" t="s">
        <v>178</v>
      </c>
      <c r="C46" s="178">
        <f>C47</f>
        <v>3062500</v>
      </c>
      <c r="D46" s="178">
        <f>D47</f>
        <v>2565732</v>
      </c>
      <c r="E46" s="164">
        <f t="shared" si="0"/>
        <v>83.77900408163266</v>
      </c>
    </row>
    <row r="47" spans="1:5" ht="12.75">
      <c r="A47" s="186">
        <v>343</v>
      </c>
      <c r="B47" s="107" t="s">
        <v>97</v>
      </c>
      <c r="C47" s="178">
        <f>SUM(C48:C49)</f>
        <v>3062500</v>
      </c>
      <c r="D47" s="178">
        <f>D48+D49</f>
        <v>2565732</v>
      </c>
      <c r="E47" s="164">
        <f t="shared" si="0"/>
        <v>83.77900408163266</v>
      </c>
    </row>
    <row r="48" spans="1:5" ht="12.75">
      <c r="A48" s="185">
        <v>3431</v>
      </c>
      <c r="B48" s="111" t="s">
        <v>98</v>
      </c>
      <c r="C48" s="210">
        <v>3012500</v>
      </c>
      <c r="D48" s="163">
        <v>2561240</v>
      </c>
      <c r="E48" s="218">
        <f t="shared" si="0"/>
        <v>85.02041493775934</v>
      </c>
    </row>
    <row r="49" spans="1:5" ht="12.75">
      <c r="A49" s="185">
        <v>3433</v>
      </c>
      <c r="B49" s="111" t="s">
        <v>99</v>
      </c>
      <c r="C49" s="210">
        <v>50000</v>
      </c>
      <c r="D49" s="163">
        <v>4492</v>
      </c>
      <c r="E49" s="218">
        <f t="shared" si="0"/>
        <v>8.984</v>
      </c>
    </row>
    <row r="50" spans="1:5" ht="12.75">
      <c r="A50" s="186">
        <v>38</v>
      </c>
      <c r="B50" s="107" t="s">
        <v>271</v>
      </c>
      <c r="C50" s="178">
        <f>C51</f>
        <v>950000</v>
      </c>
      <c r="D50" s="178">
        <f>D51</f>
        <v>126142</v>
      </c>
      <c r="E50" s="164">
        <f t="shared" si="0"/>
        <v>13.278105263157894</v>
      </c>
    </row>
    <row r="51" spans="1:5" ht="12.75">
      <c r="A51" s="186">
        <v>381</v>
      </c>
      <c r="B51" s="107" t="s">
        <v>19</v>
      </c>
      <c r="C51" s="178">
        <f>C52</f>
        <v>950000</v>
      </c>
      <c r="D51" s="178">
        <f>D52</f>
        <v>126142</v>
      </c>
      <c r="E51" s="164">
        <f t="shared" si="0"/>
        <v>13.278105263157894</v>
      </c>
    </row>
    <row r="52" spans="1:5" ht="12.75">
      <c r="A52" s="190">
        <v>3811</v>
      </c>
      <c r="B52" s="108" t="s">
        <v>19</v>
      </c>
      <c r="C52" s="210">
        <v>950000</v>
      </c>
      <c r="D52" s="163">
        <v>126142</v>
      </c>
      <c r="E52" s="218">
        <f t="shared" si="0"/>
        <v>13.278105263157894</v>
      </c>
    </row>
    <row r="53" spans="1:5" ht="12.75">
      <c r="A53" s="190"/>
      <c r="B53" s="108"/>
      <c r="C53" s="163"/>
      <c r="D53" s="163"/>
      <c r="E53" s="164"/>
    </row>
    <row r="54" spans="1:5" ht="12.75">
      <c r="A54" s="170" t="s">
        <v>103</v>
      </c>
      <c r="B54" s="112" t="s">
        <v>104</v>
      </c>
      <c r="C54" s="178">
        <f>C55</f>
        <v>6200000</v>
      </c>
      <c r="D54" s="178">
        <f>D56</f>
        <v>4321680</v>
      </c>
      <c r="E54" s="164">
        <f aca="true" t="shared" si="1" ref="E54:E61">D54/C54*100</f>
        <v>69.70451612903226</v>
      </c>
    </row>
    <row r="55" spans="1:5" ht="12.75" hidden="1">
      <c r="A55" s="170">
        <v>4</v>
      </c>
      <c r="B55" s="112" t="s">
        <v>92</v>
      </c>
      <c r="C55" s="178">
        <f>C56</f>
        <v>6200000</v>
      </c>
      <c r="D55" s="178"/>
      <c r="E55" s="164">
        <f t="shared" si="1"/>
        <v>0</v>
      </c>
    </row>
    <row r="56" spans="1:5" ht="12.75">
      <c r="A56" s="170">
        <v>42</v>
      </c>
      <c r="B56" s="112" t="s">
        <v>21</v>
      </c>
      <c r="C56" s="178">
        <f>C57</f>
        <v>6200000</v>
      </c>
      <c r="D56" s="178">
        <f>D57</f>
        <v>4321680</v>
      </c>
      <c r="E56" s="164">
        <f t="shared" si="1"/>
        <v>69.70451612903226</v>
      </c>
    </row>
    <row r="57" spans="1:5" ht="12.75">
      <c r="A57" s="170">
        <v>422</v>
      </c>
      <c r="B57" s="112" t="s">
        <v>31</v>
      </c>
      <c r="C57" s="178">
        <f>SUM(C58:C61)</f>
        <v>6200000</v>
      </c>
      <c r="D57" s="178">
        <f>SUM(D58:D61)</f>
        <v>4321680</v>
      </c>
      <c r="E57" s="164">
        <f t="shared" si="1"/>
        <v>69.70451612903226</v>
      </c>
    </row>
    <row r="58" spans="1:5" ht="12.75">
      <c r="A58" s="191" t="s">
        <v>27</v>
      </c>
      <c r="B58" s="42" t="s">
        <v>28</v>
      </c>
      <c r="C58" s="210">
        <v>400000</v>
      </c>
      <c r="D58" s="163">
        <v>344617</v>
      </c>
      <c r="E58" s="218">
        <f t="shared" si="1"/>
        <v>86.15425</v>
      </c>
    </row>
    <row r="59" spans="1:5" ht="12.75">
      <c r="A59" s="190" t="s">
        <v>29</v>
      </c>
      <c r="B59" s="110" t="s">
        <v>30</v>
      </c>
      <c r="C59" s="210">
        <v>100000</v>
      </c>
      <c r="D59" s="163">
        <v>98004</v>
      </c>
      <c r="E59" s="218">
        <f t="shared" si="1"/>
        <v>98.004</v>
      </c>
    </row>
    <row r="60" spans="1:5" ht="12.75">
      <c r="A60" s="190">
        <v>4224</v>
      </c>
      <c r="B60" s="108" t="s">
        <v>166</v>
      </c>
      <c r="C60" s="210">
        <v>1300000</v>
      </c>
      <c r="D60" s="163">
        <v>1157358</v>
      </c>
      <c r="E60" s="218">
        <f t="shared" si="1"/>
        <v>89.02753846153846</v>
      </c>
    </row>
    <row r="61" spans="1:5" ht="12.75">
      <c r="A61" s="190" t="s">
        <v>32</v>
      </c>
      <c r="B61" s="110" t="s">
        <v>1</v>
      </c>
      <c r="C61" s="210">
        <v>4400000</v>
      </c>
      <c r="D61" s="163">
        <v>2721701</v>
      </c>
      <c r="E61" s="218">
        <f t="shared" si="1"/>
        <v>61.856840909090906</v>
      </c>
    </row>
    <row r="62" spans="1:5" ht="12.75">
      <c r="A62" s="190"/>
      <c r="B62" s="110"/>
      <c r="C62" s="163"/>
      <c r="D62" s="163"/>
      <c r="E62" s="164"/>
    </row>
    <row r="63" spans="1:5" ht="12.75">
      <c r="A63" s="170" t="s">
        <v>105</v>
      </c>
      <c r="B63" s="112" t="s">
        <v>106</v>
      </c>
      <c r="C63" s="178">
        <f>C64</f>
        <v>4900000</v>
      </c>
      <c r="D63" s="178">
        <f>D65</f>
        <v>4650665</v>
      </c>
      <c r="E63" s="164">
        <f>D63/C63*100</f>
        <v>94.9115306122449</v>
      </c>
    </row>
    <row r="64" spans="1:5" ht="12.75" hidden="1">
      <c r="A64" s="170">
        <v>4</v>
      </c>
      <c r="B64" s="112" t="s">
        <v>179</v>
      </c>
      <c r="C64" s="178">
        <f>C65</f>
        <v>4900000</v>
      </c>
      <c r="D64" s="178"/>
      <c r="E64" s="164">
        <f>D64/C64*100</f>
        <v>0</v>
      </c>
    </row>
    <row r="65" spans="1:5" ht="12.75">
      <c r="A65" s="170">
        <v>42</v>
      </c>
      <c r="B65" s="112" t="s">
        <v>180</v>
      </c>
      <c r="C65" s="178">
        <f>C66+C68</f>
        <v>4900000</v>
      </c>
      <c r="D65" s="178">
        <f>D66+D68</f>
        <v>4650665</v>
      </c>
      <c r="E65" s="164">
        <f>D65/C65*100</f>
        <v>94.9115306122449</v>
      </c>
    </row>
    <row r="66" spans="1:5" ht="12.75">
      <c r="A66" s="170">
        <v>422</v>
      </c>
      <c r="B66" s="112" t="s">
        <v>31</v>
      </c>
      <c r="C66" s="178">
        <f>C67</f>
        <v>1950000</v>
      </c>
      <c r="D66" s="178">
        <f>D67</f>
        <v>1898576</v>
      </c>
      <c r="E66" s="164">
        <f>D66/C66*100</f>
        <v>97.3628717948718</v>
      </c>
    </row>
    <row r="67" spans="1:5" ht="12.75">
      <c r="A67" s="191" t="s">
        <v>27</v>
      </c>
      <c r="B67" s="108" t="s">
        <v>28</v>
      </c>
      <c r="C67" s="210">
        <v>1950000</v>
      </c>
      <c r="D67" s="163">
        <v>1898576</v>
      </c>
      <c r="E67" s="213"/>
    </row>
    <row r="68" spans="1:5" ht="12.75">
      <c r="A68" s="170">
        <v>426</v>
      </c>
      <c r="B68" s="112" t="s">
        <v>158</v>
      </c>
      <c r="C68" s="178">
        <f>C69</f>
        <v>2950000</v>
      </c>
      <c r="D68" s="178">
        <f>D69</f>
        <v>2752089</v>
      </c>
      <c r="E68" s="164">
        <f>D68/C68*100</f>
        <v>93.29115254237288</v>
      </c>
    </row>
    <row r="69" spans="1:5" ht="12.75">
      <c r="A69" s="190">
        <v>4262</v>
      </c>
      <c r="B69" s="43" t="s">
        <v>157</v>
      </c>
      <c r="C69" s="210">
        <v>2950000</v>
      </c>
      <c r="D69" s="163">
        <v>2752089</v>
      </c>
      <c r="E69" s="213"/>
    </row>
    <row r="70" spans="1:5" ht="12.75" hidden="1">
      <c r="A70" s="170">
        <v>4</v>
      </c>
      <c r="B70" s="112" t="s">
        <v>179</v>
      </c>
      <c r="C70" s="178" t="e">
        <f>#REF!</f>
        <v>#REF!</v>
      </c>
      <c r="D70" s="178"/>
      <c r="E70" s="164" t="e">
        <f>D70/C70*100</f>
        <v>#REF!</v>
      </c>
    </row>
    <row r="71" spans="1:5" ht="12.75">
      <c r="A71" s="190"/>
      <c r="B71" s="110"/>
      <c r="C71" s="163"/>
      <c r="D71" s="163"/>
      <c r="E71" s="164"/>
    </row>
    <row r="72" spans="1:5" ht="12.75">
      <c r="A72" s="170" t="s">
        <v>111</v>
      </c>
      <c r="B72" s="112" t="s">
        <v>112</v>
      </c>
      <c r="C72" s="178">
        <f>C73</f>
        <v>2900000</v>
      </c>
      <c r="D72" s="178">
        <f>D74</f>
        <v>183570</v>
      </c>
      <c r="E72" s="164">
        <f>D72/C72*100</f>
        <v>6.329999999999999</v>
      </c>
    </row>
    <row r="73" spans="1:5" ht="12.75" hidden="1">
      <c r="A73" s="170">
        <v>4</v>
      </c>
      <c r="B73" s="112" t="s">
        <v>179</v>
      </c>
      <c r="C73" s="178">
        <f>C74</f>
        <v>2900000</v>
      </c>
      <c r="D73" s="178"/>
      <c r="E73" s="164">
        <f>D73/C73*100</f>
        <v>0</v>
      </c>
    </row>
    <row r="74" spans="1:5" ht="12.75">
      <c r="A74" s="170">
        <v>42</v>
      </c>
      <c r="B74" s="112" t="s">
        <v>21</v>
      </c>
      <c r="C74" s="178">
        <f>C75</f>
        <v>2900000</v>
      </c>
      <c r="D74" s="178">
        <f>D75</f>
        <v>183570</v>
      </c>
      <c r="E74" s="164">
        <f>D74/C74*100</f>
        <v>6.329999999999999</v>
      </c>
    </row>
    <row r="75" spans="1:5" ht="12.75">
      <c r="A75" s="170">
        <v>421</v>
      </c>
      <c r="B75" s="112" t="s">
        <v>22</v>
      </c>
      <c r="C75" s="178">
        <f>C76</f>
        <v>2900000</v>
      </c>
      <c r="D75" s="178">
        <f>D76</f>
        <v>183570</v>
      </c>
      <c r="E75" s="164">
        <f>D75/C75*100</f>
        <v>6.329999999999999</v>
      </c>
    </row>
    <row r="76" spans="1:5" ht="12.75">
      <c r="A76" s="190" t="s">
        <v>23</v>
      </c>
      <c r="B76" s="110" t="s">
        <v>24</v>
      </c>
      <c r="C76" s="210">
        <v>2900000</v>
      </c>
      <c r="D76" s="163">
        <v>183570</v>
      </c>
      <c r="E76" s="213"/>
    </row>
    <row r="77" spans="1:5" ht="12.75">
      <c r="A77" s="190"/>
      <c r="B77" s="109"/>
      <c r="C77" s="163"/>
      <c r="D77" s="163"/>
      <c r="E77" s="164"/>
    </row>
    <row r="78" spans="1:5" s="173" customFormat="1" ht="12.75">
      <c r="A78" s="172">
        <v>101</v>
      </c>
      <c r="B78" s="107" t="s">
        <v>145</v>
      </c>
      <c r="C78" s="152">
        <f>C80+C90</f>
        <v>158500000</v>
      </c>
      <c r="D78" s="152">
        <f>D80+D90</f>
        <v>124341900</v>
      </c>
      <c r="E78" s="164">
        <f>D78/C78*100</f>
        <v>78.44914826498423</v>
      </c>
    </row>
    <row r="79" spans="1:5" ht="12.75">
      <c r="A79" s="171"/>
      <c r="B79" s="112"/>
      <c r="C79" s="163"/>
      <c r="D79" s="163"/>
      <c r="E79" s="164"/>
    </row>
    <row r="80" spans="1:5" s="174" customFormat="1" ht="25.5">
      <c r="A80" s="113" t="s">
        <v>107</v>
      </c>
      <c r="B80" s="78" t="s">
        <v>108</v>
      </c>
      <c r="C80" s="178">
        <f>C81+C85</f>
        <v>36030000</v>
      </c>
      <c r="D80" s="178">
        <f>D82+D86</f>
        <v>35768463</v>
      </c>
      <c r="E80" s="164">
        <f>D80/C80*100</f>
        <v>99.27411323896753</v>
      </c>
    </row>
    <row r="81" spans="1:5" ht="12.75" hidden="1">
      <c r="A81" s="170">
        <v>3</v>
      </c>
      <c r="B81" s="107" t="s">
        <v>63</v>
      </c>
      <c r="C81" s="178">
        <f>C82</f>
        <v>2430000</v>
      </c>
      <c r="D81" s="178"/>
      <c r="E81" s="164">
        <f>D81/C81*100</f>
        <v>0</v>
      </c>
    </row>
    <row r="82" spans="1:5" ht="12.75">
      <c r="A82" s="170">
        <v>34</v>
      </c>
      <c r="B82" s="107" t="s">
        <v>17</v>
      </c>
      <c r="C82" s="178">
        <f>C83</f>
        <v>2430000</v>
      </c>
      <c r="D82" s="178">
        <f>D83</f>
        <v>2877165</v>
      </c>
      <c r="E82" s="164">
        <f>D82/C82*100</f>
        <v>118.40185185185186</v>
      </c>
    </row>
    <row r="83" spans="1:5" ht="12.75">
      <c r="A83" s="170">
        <v>342</v>
      </c>
      <c r="B83" s="107" t="s">
        <v>272</v>
      </c>
      <c r="C83" s="178">
        <f>C84</f>
        <v>2430000</v>
      </c>
      <c r="D83" s="178">
        <f>D84</f>
        <v>2877165</v>
      </c>
      <c r="E83" s="164">
        <f>D83/C83*100</f>
        <v>118.40185185185186</v>
      </c>
    </row>
    <row r="84" spans="1:5" ht="25.5">
      <c r="A84" s="190" t="s">
        <v>16</v>
      </c>
      <c r="B84" s="106" t="s">
        <v>273</v>
      </c>
      <c r="C84" s="210">
        <v>2430000</v>
      </c>
      <c r="D84" s="163">
        <v>2877165</v>
      </c>
      <c r="E84" s="213"/>
    </row>
    <row r="85" spans="1:5" ht="12.75" hidden="1">
      <c r="A85" s="170">
        <v>5</v>
      </c>
      <c r="B85" s="107" t="s">
        <v>181</v>
      </c>
      <c r="C85" s="178">
        <f>C86</f>
        <v>33600000</v>
      </c>
      <c r="D85" s="178"/>
      <c r="E85" s="164">
        <f>D85/C85*100</f>
        <v>0</v>
      </c>
    </row>
    <row r="86" spans="1:5" ht="12.75">
      <c r="A86" s="170">
        <v>54</v>
      </c>
      <c r="B86" s="107" t="s">
        <v>275</v>
      </c>
      <c r="C86" s="178">
        <f>C87</f>
        <v>33600000</v>
      </c>
      <c r="D86" s="178">
        <f>D87</f>
        <v>32891298</v>
      </c>
      <c r="E86" s="164">
        <f>D86/C86*100</f>
        <v>97.89076785714286</v>
      </c>
    </row>
    <row r="87" spans="1:5" ht="25.5">
      <c r="A87" s="170">
        <v>542</v>
      </c>
      <c r="B87" s="107" t="s">
        <v>276</v>
      </c>
      <c r="C87" s="178">
        <f>C88</f>
        <v>33600000</v>
      </c>
      <c r="D87" s="178">
        <f>D88</f>
        <v>32891298</v>
      </c>
      <c r="E87" s="164">
        <f>D87/C87*100</f>
        <v>97.89076785714286</v>
      </c>
    </row>
    <row r="88" spans="1:5" ht="25.5">
      <c r="A88" s="185">
        <v>5422</v>
      </c>
      <c r="B88" s="36" t="s">
        <v>277</v>
      </c>
      <c r="C88" s="210">
        <v>33600000</v>
      </c>
      <c r="D88" s="163">
        <v>32891298</v>
      </c>
      <c r="E88" s="213"/>
    </row>
    <row r="89" spans="1:5" ht="12.75">
      <c r="A89" s="190"/>
      <c r="B89" s="110"/>
      <c r="C89" s="178"/>
      <c r="D89" s="178"/>
      <c r="E89" s="164"/>
    </row>
    <row r="90" spans="1:5" s="174" customFormat="1" ht="25.5">
      <c r="A90" s="113" t="s">
        <v>110</v>
      </c>
      <c r="B90" s="78" t="s">
        <v>109</v>
      </c>
      <c r="C90" s="178">
        <f>C91+C95</f>
        <v>122470000</v>
      </c>
      <c r="D90" s="178">
        <f>D92+D96</f>
        <v>88573437</v>
      </c>
      <c r="E90" s="164">
        <f>D90/C90*100</f>
        <v>72.32255817751286</v>
      </c>
    </row>
    <row r="91" spans="1:5" ht="12.75" hidden="1">
      <c r="A91" s="170">
        <v>3</v>
      </c>
      <c r="B91" s="107" t="s">
        <v>63</v>
      </c>
      <c r="C91" s="178">
        <f>C92</f>
        <v>43270000</v>
      </c>
      <c r="D91" s="178"/>
      <c r="E91" s="164">
        <f>D91/C91*100</f>
        <v>0</v>
      </c>
    </row>
    <row r="92" spans="1:5" ht="12.75">
      <c r="A92" s="170">
        <v>34</v>
      </c>
      <c r="B92" s="107" t="s">
        <v>17</v>
      </c>
      <c r="C92" s="178">
        <f>C93</f>
        <v>43270000</v>
      </c>
      <c r="D92" s="178">
        <f>D93</f>
        <v>42339742</v>
      </c>
      <c r="E92" s="164">
        <f>D92/C92*100</f>
        <v>97.8501086202912</v>
      </c>
    </row>
    <row r="93" spans="1:5" ht="12.75">
      <c r="A93" s="170">
        <v>342</v>
      </c>
      <c r="B93" s="107" t="s">
        <v>15</v>
      </c>
      <c r="C93" s="178">
        <f>C94</f>
        <v>43270000</v>
      </c>
      <c r="D93" s="178">
        <f>D94</f>
        <v>42339742</v>
      </c>
      <c r="E93" s="164">
        <f>D93/C93*100</f>
        <v>97.8501086202912</v>
      </c>
    </row>
    <row r="94" spans="1:5" ht="25.5">
      <c r="A94" s="190" t="s">
        <v>81</v>
      </c>
      <c r="B94" s="106" t="s">
        <v>274</v>
      </c>
      <c r="C94" s="210">
        <v>43270000</v>
      </c>
      <c r="D94" s="163">
        <v>42339742</v>
      </c>
      <c r="E94" s="213"/>
    </row>
    <row r="95" spans="1:5" ht="12.75" hidden="1">
      <c r="A95" s="192">
        <v>5</v>
      </c>
      <c r="B95" s="107" t="s">
        <v>181</v>
      </c>
      <c r="C95" s="178">
        <f>C96</f>
        <v>79200000</v>
      </c>
      <c r="D95" s="178"/>
      <c r="E95" s="164">
        <f>D95/C95*100</f>
        <v>0</v>
      </c>
    </row>
    <row r="96" spans="1:5" ht="12.75">
      <c r="A96" s="170">
        <v>54</v>
      </c>
      <c r="B96" s="107" t="s">
        <v>275</v>
      </c>
      <c r="C96" s="178">
        <f>C97</f>
        <v>79200000</v>
      </c>
      <c r="D96" s="178">
        <f>D97</f>
        <v>46233695</v>
      </c>
      <c r="E96" s="164">
        <f>D96/C96*100</f>
        <v>58.37587752525253</v>
      </c>
    </row>
    <row r="97" spans="1:5" ht="25.5">
      <c r="A97" s="170">
        <v>544</v>
      </c>
      <c r="B97" s="107" t="s">
        <v>278</v>
      </c>
      <c r="C97" s="178">
        <f>C98</f>
        <v>79200000</v>
      </c>
      <c r="D97" s="178">
        <f>D98</f>
        <v>46233695</v>
      </c>
      <c r="E97" s="164">
        <f>D97/C97*100</f>
        <v>58.37587752525253</v>
      </c>
    </row>
    <row r="98" spans="1:5" ht="25.5">
      <c r="A98" s="185">
        <v>5443</v>
      </c>
      <c r="B98" s="36" t="s">
        <v>279</v>
      </c>
      <c r="C98" s="210">
        <v>79200000</v>
      </c>
      <c r="D98" s="163">
        <v>46233695</v>
      </c>
      <c r="E98" s="213"/>
    </row>
    <row r="99" spans="1:5" ht="12.75">
      <c r="A99" s="190"/>
      <c r="B99" s="110"/>
      <c r="C99" s="178"/>
      <c r="D99" s="178"/>
      <c r="E99" s="164"/>
    </row>
    <row r="100" spans="1:5" s="173" customFormat="1" ht="12.75">
      <c r="A100" s="172">
        <v>102</v>
      </c>
      <c r="B100" s="107" t="s">
        <v>113</v>
      </c>
      <c r="C100" s="152">
        <f>C102</f>
        <v>49500000</v>
      </c>
      <c r="D100" s="152">
        <f>D102</f>
        <v>14940647</v>
      </c>
      <c r="E100" s="164">
        <f>D100/C100*100</f>
        <v>30.18312525252525</v>
      </c>
    </row>
    <row r="101" spans="1:5" ht="12.75">
      <c r="A101" s="190"/>
      <c r="B101" s="110"/>
      <c r="C101" s="163"/>
      <c r="D101" s="163"/>
      <c r="E101" s="164"/>
    </row>
    <row r="102" spans="1:5" s="174" customFormat="1" ht="25.5">
      <c r="A102" s="113" t="s">
        <v>151</v>
      </c>
      <c r="B102" s="78" t="s">
        <v>114</v>
      </c>
      <c r="C102" s="178">
        <f>C103+C107</f>
        <v>49500000</v>
      </c>
      <c r="D102" s="178">
        <f>D104+D108</f>
        <v>14940647</v>
      </c>
      <c r="E102" s="164">
        <f>D102/C102*100</f>
        <v>30.18312525252525</v>
      </c>
    </row>
    <row r="103" spans="1:5" ht="12.75" hidden="1">
      <c r="A103" s="170">
        <v>3</v>
      </c>
      <c r="B103" s="107" t="s">
        <v>63</v>
      </c>
      <c r="C103" s="178">
        <f>C104</f>
        <v>17300000</v>
      </c>
      <c r="D103" s="178"/>
      <c r="E103" s="164">
        <f>D103/C103*100</f>
        <v>0</v>
      </c>
    </row>
    <row r="104" spans="1:5" ht="12.75">
      <c r="A104" s="170">
        <v>34</v>
      </c>
      <c r="B104" s="107" t="s">
        <v>17</v>
      </c>
      <c r="C104" s="178">
        <f>C105</f>
        <v>17300000</v>
      </c>
      <c r="D104" s="178">
        <f>D105</f>
        <v>813074</v>
      </c>
      <c r="E104" s="164">
        <f>D104/C104*100</f>
        <v>4.699849710982659</v>
      </c>
    </row>
    <row r="105" spans="1:5" ht="12.75">
      <c r="A105" s="170">
        <v>342</v>
      </c>
      <c r="B105" s="107" t="s">
        <v>15</v>
      </c>
      <c r="C105" s="178">
        <f>C106</f>
        <v>17300000</v>
      </c>
      <c r="D105" s="178">
        <f>D106</f>
        <v>813074</v>
      </c>
      <c r="E105" s="164">
        <f>D105/C105*100</f>
        <v>4.699849710982659</v>
      </c>
    </row>
    <row r="106" spans="1:5" ht="25.5">
      <c r="A106" s="190" t="s">
        <v>81</v>
      </c>
      <c r="B106" s="111" t="s">
        <v>274</v>
      </c>
      <c r="C106" s="210">
        <v>17300000</v>
      </c>
      <c r="D106" s="163">
        <v>813074</v>
      </c>
      <c r="E106" s="213"/>
    </row>
    <row r="107" spans="1:5" ht="12.75" hidden="1">
      <c r="A107" s="170">
        <v>5</v>
      </c>
      <c r="B107" s="107" t="s">
        <v>181</v>
      </c>
      <c r="C107" s="178">
        <f>C108</f>
        <v>32200000</v>
      </c>
      <c r="D107" s="178"/>
      <c r="E107" s="164">
        <f>D107/C107*100</f>
        <v>0</v>
      </c>
    </row>
    <row r="108" spans="1:5" ht="12.75">
      <c r="A108" s="170">
        <v>54</v>
      </c>
      <c r="B108" s="107" t="s">
        <v>95</v>
      </c>
      <c r="C108" s="178">
        <f>C109</f>
        <v>32200000</v>
      </c>
      <c r="D108" s="178">
        <f>D109</f>
        <v>14127573</v>
      </c>
      <c r="E108" s="164">
        <f>D108/C108*100</f>
        <v>43.874450310559006</v>
      </c>
    </row>
    <row r="109" spans="1:5" ht="25.5">
      <c r="A109" s="170">
        <v>544</v>
      </c>
      <c r="B109" s="107" t="s">
        <v>278</v>
      </c>
      <c r="C109" s="178">
        <f>C110</f>
        <v>32200000</v>
      </c>
      <c r="D109" s="178">
        <f>D110</f>
        <v>14127573</v>
      </c>
      <c r="E109" s="164">
        <f>D109/C109*100</f>
        <v>43.874450310559006</v>
      </c>
    </row>
    <row r="110" spans="1:5" ht="12.75">
      <c r="A110" s="185">
        <v>5446</v>
      </c>
      <c r="B110" s="36" t="s">
        <v>280</v>
      </c>
      <c r="C110" s="210">
        <v>32200000</v>
      </c>
      <c r="D110" s="163">
        <v>14127573</v>
      </c>
      <c r="E110" s="213"/>
    </row>
    <row r="111" spans="1:5" ht="12.75">
      <c r="A111" s="190"/>
      <c r="B111" s="110"/>
      <c r="C111" s="178"/>
      <c r="D111" s="178"/>
      <c r="E111" s="164"/>
    </row>
    <row r="112" spans="1:5" s="173" customFormat="1" ht="25.5">
      <c r="A112" s="175">
        <v>103</v>
      </c>
      <c r="B112" s="107" t="s">
        <v>118</v>
      </c>
      <c r="C112" s="152">
        <f>C115+C134+C153+C170+C175+C180+C185+C190+C195+C200+C205+C210+C215+C220+C225+C230+C235+C240+C245+C250+C255+C260+C265+C271+C283+C289+C306+C325+C335</f>
        <v>849050000</v>
      </c>
      <c r="D112" s="152">
        <f>D115+D134+D153+D170+D175+D180+D185+D190+D195+D200+D205+D210+D215+D220+D225+D230+D235+D240+D245+D250+D255+D260+D265+D271+D283+D289+D306+D325+D335</f>
        <v>831220622</v>
      </c>
      <c r="E112" s="164">
        <f>D112/C112*100</f>
        <v>97.90007914728226</v>
      </c>
    </row>
    <row r="113" spans="1:5" ht="12.75" hidden="1">
      <c r="A113" s="170"/>
      <c r="B113" s="35" t="s">
        <v>63</v>
      </c>
      <c r="C113" s="178" t="e">
        <f>#REF!+#REF!</f>
        <v>#REF!</v>
      </c>
      <c r="D113" s="178"/>
      <c r="E113" s="164" t="e">
        <f>D113/C113*100</f>
        <v>#REF!</v>
      </c>
    </row>
    <row r="114" spans="1:5" ht="12.75">
      <c r="A114" s="190"/>
      <c r="B114" s="108"/>
      <c r="C114" s="163"/>
      <c r="D114" s="163"/>
      <c r="E114" s="164"/>
    </row>
    <row r="115" spans="1:5" ht="38.25" customHeight="1">
      <c r="A115" s="113" t="s">
        <v>195</v>
      </c>
      <c r="B115" s="35" t="s">
        <v>301</v>
      </c>
      <c r="C115" s="178">
        <f>C116</f>
        <v>448302000</v>
      </c>
      <c r="D115" s="178">
        <f>D116</f>
        <v>444324430</v>
      </c>
      <c r="E115" s="164">
        <f aca="true" t="shared" si="2" ref="E115:E124">D115/C115*100</f>
        <v>99.11274765671355</v>
      </c>
    </row>
    <row r="116" spans="1:5" ht="10.5" customHeight="1" hidden="1">
      <c r="A116" s="170">
        <v>3</v>
      </c>
      <c r="B116" s="35" t="s">
        <v>63</v>
      </c>
      <c r="C116" s="178">
        <f>C117+C127</f>
        <v>448302000</v>
      </c>
      <c r="D116" s="178">
        <f>D117+D127</f>
        <v>444324430</v>
      </c>
      <c r="E116" s="164">
        <f t="shared" si="2"/>
        <v>99.11274765671355</v>
      </c>
    </row>
    <row r="117" spans="1:5" ht="12.75">
      <c r="A117" s="170">
        <v>32</v>
      </c>
      <c r="B117" s="35" t="s">
        <v>4</v>
      </c>
      <c r="C117" s="178">
        <f>C118+C124</f>
        <v>447742000</v>
      </c>
      <c r="D117" s="178">
        <f>D118+D124</f>
        <v>444056174</v>
      </c>
      <c r="E117" s="164">
        <f t="shared" si="2"/>
        <v>99.17679690536067</v>
      </c>
    </row>
    <row r="118" spans="1:5" ht="12.75">
      <c r="A118" s="170">
        <v>323</v>
      </c>
      <c r="B118" s="35" t="s">
        <v>12</v>
      </c>
      <c r="C118" s="178">
        <f>SUM(C119:C123)</f>
        <v>447442000</v>
      </c>
      <c r="D118" s="178">
        <f>SUM(D119:D123)</f>
        <v>443745504</v>
      </c>
      <c r="E118" s="164">
        <f t="shared" si="2"/>
        <v>99.17386029921197</v>
      </c>
    </row>
    <row r="119" spans="1:5" ht="12.75">
      <c r="A119" s="190">
        <v>3232</v>
      </c>
      <c r="B119" s="108" t="s">
        <v>140</v>
      </c>
      <c r="C119" s="210">
        <v>446542000</v>
      </c>
      <c r="D119" s="163">
        <v>442981864</v>
      </c>
      <c r="E119" s="218">
        <f t="shared" si="2"/>
        <v>99.20273210582656</v>
      </c>
    </row>
    <row r="120" spans="1:5" ht="12.75">
      <c r="A120" s="190">
        <v>3234</v>
      </c>
      <c r="B120" s="108" t="s">
        <v>78</v>
      </c>
      <c r="C120" s="210">
        <v>20000</v>
      </c>
      <c r="D120" s="163">
        <v>10984</v>
      </c>
      <c r="E120" s="218">
        <f t="shared" si="2"/>
        <v>54.92</v>
      </c>
    </row>
    <row r="121" spans="1:5" ht="12.75">
      <c r="A121" s="190">
        <v>3235</v>
      </c>
      <c r="B121" s="108" t="s">
        <v>79</v>
      </c>
      <c r="C121" s="210">
        <v>150000</v>
      </c>
      <c r="D121" s="163">
        <v>139963</v>
      </c>
      <c r="E121" s="218">
        <f t="shared" si="2"/>
        <v>93.30866666666667</v>
      </c>
    </row>
    <row r="122" spans="1:5" ht="12.75">
      <c r="A122" s="190">
        <v>3237</v>
      </c>
      <c r="B122" s="43" t="s">
        <v>137</v>
      </c>
      <c r="C122" s="210">
        <v>650000</v>
      </c>
      <c r="D122" s="163">
        <v>558962</v>
      </c>
      <c r="E122" s="218">
        <f t="shared" si="2"/>
        <v>85.99415384615384</v>
      </c>
    </row>
    <row r="123" spans="1:5" ht="12.75">
      <c r="A123" s="190">
        <v>3239</v>
      </c>
      <c r="B123" s="43" t="s">
        <v>80</v>
      </c>
      <c r="C123" s="210">
        <v>80000</v>
      </c>
      <c r="D123" s="163">
        <v>53731</v>
      </c>
      <c r="E123" s="218">
        <f t="shared" si="2"/>
        <v>67.16375</v>
      </c>
    </row>
    <row r="124" spans="1:5" ht="12.75">
      <c r="A124" s="170">
        <v>329</v>
      </c>
      <c r="B124" s="43" t="s">
        <v>82</v>
      </c>
      <c r="C124" s="178">
        <f>C126+C125</f>
        <v>300000</v>
      </c>
      <c r="D124" s="178">
        <f>SUM(D125:D126)</f>
        <v>310670</v>
      </c>
      <c r="E124" s="164">
        <f t="shared" si="2"/>
        <v>103.55666666666667</v>
      </c>
    </row>
    <row r="125" spans="1:5" ht="12.75">
      <c r="A125" s="190">
        <v>3295</v>
      </c>
      <c r="B125" s="43" t="s">
        <v>270</v>
      </c>
      <c r="C125" s="210">
        <v>270000</v>
      </c>
      <c r="D125" s="163">
        <v>310670</v>
      </c>
      <c r="E125" s="213"/>
    </row>
    <row r="126" spans="1:5" ht="12.75" hidden="1">
      <c r="A126" s="190">
        <v>3299</v>
      </c>
      <c r="B126" s="108" t="s">
        <v>134</v>
      </c>
      <c r="C126" s="210">
        <v>30000</v>
      </c>
      <c r="D126" s="163">
        <v>0</v>
      </c>
      <c r="E126" s="164">
        <f>D126/C126*100</f>
        <v>0</v>
      </c>
    </row>
    <row r="127" spans="1:5" ht="12.75">
      <c r="A127" s="170">
        <v>38</v>
      </c>
      <c r="B127" s="35" t="s">
        <v>88</v>
      </c>
      <c r="C127" s="178">
        <f>C128+C130</f>
        <v>560000</v>
      </c>
      <c r="D127" s="178">
        <f>D130</f>
        <v>268256</v>
      </c>
      <c r="E127" s="164">
        <f>D127/C127*100</f>
        <v>47.902857142857144</v>
      </c>
    </row>
    <row r="128" spans="1:5" ht="12.75" hidden="1">
      <c r="A128" s="170">
        <v>381</v>
      </c>
      <c r="B128" s="35" t="s">
        <v>56</v>
      </c>
      <c r="C128" s="178">
        <f>C129</f>
        <v>0</v>
      </c>
      <c r="D128" s="178"/>
      <c r="E128" s="164" t="e">
        <f>D128/C128*100</f>
        <v>#DIV/0!</v>
      </c>
    </row>
    <row r="129" spans="1:5" ht="12.75" hidden="1">
      <c r="A129" s="190">
        <v>3811</v>
      </c>
      <c r="B129" s="108" t="s">
        <v>19</v>
      </c>
      <c r="C129" s="163">
        <v>0</v>
      </c>
      <c r="D129" s="163"/>
      <c r="E129" s="164" t="e">
        <f>D129/C129*100</f>
        <v>#DIV/0!</v>
      </c>
    </row>
    <row r="130" spans="1:5" ht="12.75">
      <c r="A130" s="170">
        <v>383</v>
      </c>
      <c r="B130" s="35" t="s">
        <v>182</v>
      </c>
      <c r="C130" s="178">
        <f>C131+C132</f>
        <v>560000</v>
      </c>
      <c r="D130" s="178">
        <f>SUM(D131:D132)</f>
        <v>268256</v>
      </c>
      <c r="E130" s="164">
        <f>D130/C130*100</f>
        <v>47.902857142857144</v>
      </c>
    </row>
    <row r="131" spans="1:5" ht="12.75">
      <c r="A131" s="190">
        <v>3831</v>
      </c>
      <c r="B131" s="108" t="s">
        <v>136</v>
      </c>
      <c r="C131" s="210">
        <v>500000</v>
      </c>
      <c r="D131" s="163">
        <v>268256</v>
      </c>
      <c r="E131" s="213"/>
    </row>
    <row r="132" spans="1:5" ht="12.75" hidden="1">
      <c r="A132" s="190">
        <v>3834</v>
      </c>
      <c r="B132" s="108" t="s">
        <v>193</v>
      </c>
      <c r="C132" s="210">
        <v>60000</v>
      </c>
      <c r="D132" s="163">
        <v>0</v>
      </c>
      <c r="E132" s="164">
        <f>D132/C132*100</f>
        <v>0</v>
      </c>
    </row>
    <row r="133" spans="1:5" ht="12.75">
      <c r="A133" s="190"/>
      <c r="B133" s="108"/>
      <c r="C133" s="163"/>
      <c r="D133" s="163"/>
      <c r="E133" s="164"/>
    </row>
    <row r="134" spans="1:5" ht="38.25">
      <c r="A134" s="113" t="s">
        <v>196</v>
      </c>
      <c r="B134" s="35" t="s">
        <v>302</v>
      </c>
      <c r="C134" s="178">
        <f>C135</f>
        <v>207030000</v>
      </c>
      <c r="D134" s="178">
        <f>D136+D146</f>
        <v>205651004</v>
      </c>
      <c r="E134" s="164">
        <f aca="true" t="shared" si="3" ref="E134:E143">D134/C134*100</f>
        <v>99.33391489156162</v>
      </c>
    </row>
    <row r="135" spans="1:5" ht="12.75" hidden="1">
      <c r="A135" s="170">
        <v>3</v>
      </c>
      <c r="B135" s="35" t="s">
        <v>63</v>
      </c>
      <c r="C135" s="178">
        <f>C136+C146</f>
        <v>207030000</v>
      </c>
      <c r="D135" s="178"/>
      <c r="E135" s="164">
        <f t="shared" si="3"/>
        <v>0</v>
      </c>
    </row>
    <row r="136" spans="1:5" ht="12.75">
      <c r="A136" s="170">
        <v>32</v>
      </c>
      <c r="B136" s="35" t="s">
        <v>4</v>
      </c>
      <c r="C136" s="178">
        <f>C137+C143</f>
        <v>206120000</v>
      </c>
      <c r="D136" s="178">
        <f>D137+D143</f>
        <v>204931520</v>
      </c>
      <c r="E136" s="164">
        <f t="shared" si="3"/>
        <v>99.42340384242189</v>
      </c>
    </row>
    <row r="137" spans="1:5" ht="12.75">
      <c r="A137" s="170">
        <v>323</v>
      </c>
      <c r="B137" s="35" t="s">
        <v>12</v>
      </c>
      <c r="C137" s="178">
        <f>SUM(C138:C142)</f>
        <v>205910000</v>
      </c>
      <c r="D137" s="178">
        <f>SUM(D138:D142)</f>
        <v>204838646</v>
      </c>
      <c r="E137" s="164">
        <f t="shared" si="3"/>
        <v>99.47969792627848</v>
      </c>
    </row>
    <row r="138" spans="1:5" ht="12.75">
      <c r="A138" s="190">
        <v>3232</v>
      </c>
      <c r="B138" s="108" t="s">
        <v>140</v>
      </c>
      <c r="C138" s="210">
        <v>205610000</v>
      </c>
      <c r="D138" s="163">
        <v>204643067</v>
      </c>
      <c r="E138" s="218">
        <f t="shared" si="3"/>
        <v>99.52972472156023</v>
      </c>
    </row>
    <row r="139" spans="1:5" ht="12.75">
      <c r="A139" s="190">
        <v>3234</v>
      </c>
      <c r="B139" s="108" t="s">
        <v>78</v>
      </c>
      <c r="C139" s="210">
        <v>70000</v>
      </c>
      <c r="D139" s="163">
        <v>29801</v>
      </c>
      <c r="E139" s="218">
        <f t="shared" si="3"/>
        <v>42.572857142857146</v>
      </c>
    </row>
    <row r="140" spans="1:5" ht="12.75">
      <c r="A140" s="190">
        <v>3235</v>
      </c>
      <c r="B140" s="108" t="s">
        <v>79</v>
      </c>
      <c r="C140" s="210">
        <v>180000</v>
      </c>
      <c r="D140" s="163">
        <v>136682</v>
      </c>
      <c r="E140" s="218">
        <f t="shared" si="3"/>
        <v>75.93444444444445</v>
      </c>
    </row>
    <row r="141" spans="1:5" ht="12.75">
      <c r="A141" s="190">
        <v>3237</v>
      </c>
      <c r="B141" s="43" t="s">
        <v>137</v>
      </c>
      <c r="C141" s="210">
        <v>30000</v>
      </c>
      <c r="D141" s="163">
        <v>18365</v>
      </c>
      <c r="E141" s="218">
        <f t="shared" si="3"/>
        <v>61.21666666666666</v>
      </c>
    </row>
    <row r="142" spans="1:5" ht="12.75">
      <c r="A142" s="190">
        <v>3239</v>
      </c>
      <c r="B142" s="43" t="s">
        <v>80</v>
      </c>
      <c r="C142" s="210">
        <v>20000</v>
      </c>
      <c r="D142" s="163">
        <v>10731</v>
      </c>
      <c r="E142" s="218">
        <f t="shared" si="3"/>
        <v>53.654999999999994</v>
      </c>
    </row>
    <row r="143" spans="1:5" ht="12.75">
      <c r="A143" s="170">
        <v>329</v>
      </c>
      <c r="B143" s="43" t="s">
        <v>82</v>
      </c>
      <c r="C143" s="178">
        <f>C145+C144</f>
        <v>210000</v>
      </c>
      <c r="D143" s="178">
        <f>SUM(D144:D145)</f>
        <v>92874</v>
      </c>
      <c r="E143" s="164">
        <f t="shared" si="3"/>
        <v>44.22571428571428</v>
      </c>
    </row>
    <row r="144" spans="1:5" ht="12.75">
      <c r="A144" s="190">
        <v>3295</v>
      </c>
      <c r="B144" s="43" t="s">
        <v>270</v>
      </c>
      <c r="C144" s="210">
        <v>200000</v>
      </c>
      <c r="D144" s="163">
        <v>92496</v>
      </c>
      <c r="E144" s="213"/>
    </row>
    <row r="145" spans="1:5" ht="12.75">
      <c r="A145" s="190">
        <v>3299</v>
      </c>
      <c r="B145" s="108" t="s">
        <v>134</v>
      </c>
      <c r="C145" s="210">
        <v>10000</v>
      </c>
      <c r="D145" s="163">
        <v>378</v>
      </c>
      <c r="E145" s="213"/>
    </row>
    <row r="146" spans="1:5" ht="12.75">
      <c r="A146" s="170">
        <v>38</v>
      </c>
      <c r="B146" s="35" t="s">
        <v>88</v>
      </c>
      <c r="C146" s="178">
        <f>C147+C149</f>
        <v>910000</v>
      </c>
      <c r="D146" s="178">
        <f>D149</f>
        <v>719484</v>
      </c>
      <c r="E146" s="164">
        <f>D146/C146*100</f>
        <v>79.06417582417582</v>
      </c>
    </row>
    <row r="147" spans="1:5" ht="12.75" hidden="1">
      <c r="A147" s="170">
        <v>381</v>
      </c>
      <c r="B147" s="35" t="s">
        <v>56</v>
      </c>
      <c r="C147" s="178">
        <f>C148</f>
        <v>0</v>
      </c>
      <c r="D147" s="178"/>
      <c r="E147" s="164" t="e">
        <f>D147/C147*100</f>
        <v>#DIV/0!</v>
      </c>
    </row>
    <row r="148" spans="1:5" ht="12.75" hidden="1">
      <c r="A148" s="190">
        <v>3811</v>
      </c>
      <c r="B148" s="108" t="s">
        <v>19</v>
      </c>
      <c r="C148" s="163">
        <v>0</v>
      </c>
      <c r="D148" s="163"/>
      <c r="E148" s="164" t="e">
        <f>D148/C148*100</f>
        <v>#DIV/0!</v>
      </c>
    </row>
    <row r="149" spans="1:5" ht="12.75">
      <c r="A149" s="170">
        <v>383</v>
      </c>
      <c r="B149" s="35" t="s">
        <v>182</v>
      </c>
      <c r="C149" s="178">
        <f>C150+C151</f>
        <v>910000</v>
      </c>
      <c r="D149" s="178">
        <f>SUM(D150:D151)</f>
        <v>719484</v>
      </c>
      <c r="E149" s="164">
        <f>D149/C149*100</f>
        <v>79.06417582417582</v>
      </c>
    </row>
    <row r="150" spans="1:5" ht="12.75">
      <c r="A150" s="190">
        <v>3831</v>
      </c>
      <c r="B150" s="108" t="s">
        <v>136</v>
      </c>
      <c r="C150" s="210">
        <v>900000</v>
      </c>
      <c r="D150" s="163">
        <v>719484</v>
      </c>
      <c r="E150" s="213"/>
    </row>
    <row r="151" spans="1:5" ht="12.75" hidden="1">
      <c r="A151" s="190">
        <v>3834</v>
      </c>
      <c r="B151" s="108" t="s">
        <v>193</v>
      </c>
      <c r="C151" s="210">
        <v>10000</v>
      </c>
      <c r="D151" s="163">
        <v>0</v>
      </c>
      <c r="E151" s="213">
        <f>D151/C151*100</f>
        <v>0</v>
      </c>
    </row>
    <row r="152" spans="1:5" ht="12.75">
      <c r="A152" s="190"/>
      <c r="B152" s="108"/>
      <c r="C152" s="163"/>
      <c r="D152" s="163"/>
      <c r="E152" s="164"/>
    </row>
    <row r="153" spans="1:5" ht="12.75">
      <c r="A153" s="113" t="s">
        <v>115</v>
      </c>
      <c r="B153" s="35" t="s">
        <v>172</v>
      </c>
      <c r="C153" s="178">
        <f>C154</f>
        <v>33080500</v>
      </c>
      <c r="D153" s="178">
        <f>D155</f>
        <v>31406690</v>
      </c>
      <c r="E153" s="164">
        <f aca="true" t="shared" si="4" ref="E153:E168">D153/C153*100</f>
        <v>94.94019135140037</v>
      </c>
    </row>
    <row r="154" spans="1:5" ht="12.75" hidden="1">
      <c r="A154" s="170">
        <v>3</v>
      </c>
      <c r="B154" s="35" t="s">
        <v>63</v>
      </c>
      <c r="C154" s="178">
        <f>C155</f>
        <v>33080500</v>
      </c>
      <c r="D154" s="178"/>
      <c r="E154" s="164">
        <f t="shared" si="4"/>
        <v>0</v>
      </c>
    </row>
    <row r="155" spans="1:5" ht="12.75">
      <c r="A155" s="170">
        <v>32</v>
      </c>
      <c r="B155" s="35" t="s">
        <v>183</v>
      </c>
      <c r="C155" s="178">
        <f>C156+C160+C165</f>
        <v>33080500</v>
      </c>
      <c r="D155" s="178">
        <f>D156+D160+D165</f>
        <v>31406690</v>
      </c>
      <c r="E155" s="164">
        <f t="shared" si="4"/>
        <v>94.94019135140037</v>
      </c>
    </row>
    <row r="156" spans="1:5" ht="12.75">
      <c r="A156" s="170">
        <v>322</v>
      </c>
      <c r="B156" s="35" t="s">
        <v>72</v>
      </c>
      <c r="C156" s="178">
        <f>SUM(C157:C159)</f>
        <v>8380500</v>
      </c>
      <c r="D156" s="178">
        <f>SUM(D157:D159)</f>
        <v>6610260</v>
      </c>
      <c r="E156" s="164">
        <f t="shared" si="4"/>
        <v>78.87667800250581</v>
      </c>
    </row>
    <row r="157" spans="1:5" ht="12.75">
      <c r="A157" s="187">
        <v>3223</v>
      </c>
      <c r="B157" s="108" t="s">
        <v>75</v>
      </c>
      <c r="C157" s="210">
        <v>7580500</v>
      </c>
      <c r="D157" s="163">
        <v>6603873</v>
      </c>
      <c r="E157" s="218">
        <f t="shared" si="4"/>
        <v>87.11658861552668</v>
      </c>
    </row>
    <row r="158" spans="1:5" ht="12.75">
      <c r="A158" s="187">
        <v>3224</v>
      </c>
      <c r="B158" s="108" t="s">
        <v>9</v>
      </c>
      <c r="C158" s="210">
        <v>600000</v>
      </c>
      <c r="D158" s="163">
        <v>5820</v>
      </c>
      <c r="E158" s="218">
        <f t="shared" si="4"/>
        <v>0.97</v>
      </c>
    </row>
    <row r="159" spans="1:5" ht="12.75">
      <c r="A159" s="187">
        <v>3225</v>
      </c>
      <c r="B159" s="108" t="s">
        <v>192</v>
      </c>
      <c r="C159" s="210">
        <v>200000</v>
      </c>
      <c r="D159" s="163">
        <v>567</v>
      </c>
      <c r="E159" s="218">
        <f t="shared" si="4"/>
        <v>0.2835</v>
      </c>
    </row>
    <row r="160" spans="1:5" ht="12.75">
      <c r="A160" s="170">
        <v>323</v>
      </c>
      <c r="B160" s="35" t="s">
        <v>12</v>
      </c>
      <c r="C160" s="178">
        <f>SUM(C161:C164)</f>
        <v>24500000</v>
      </c>
      <c r="D160" s="178">
        <f>SUM(D161:D164)</f>
        <v>24727465</v>
      </c>
      <c r="E160" s="164">
        <f t="shared" si="4"/>
        <v>100.92842857142857</v>
      </c>
    </row>
    <row r="161" spans="1:5" ht="12.75">
      <c r="A161" s="187">
        <v>3231</v>
      </c>
      <c r="B161" s="108" t="s">
        <v>76</v>
      </c>
      <c r="C161" s="210">
        <v>80000</v>
      </c>
      <c r="D161" s="163">
        <v>72030</v>
      </c>
      <c r="E161" s="218">
        <f t="shared" si="4"/>
        <v>90.03750000000001</v>
      </c>
    </row>
    <row r="162" spans="1:5" ht="12.75">
      <c r="A162" s="190">
        <v>3232</v>
      </c>
      <c r="B162" s="108" t="s">
        <v>140</v>
      </c>
      <c r="C162" s="210">
        <v>24387000</v>
      </c>
      <c r="D162" s="163">
        <v>24651404</v>
      </c>
      <c r="E162" s="218">
        <f t="shared" si="4"/>
        <v>101.08420059867962</v>
      </c>
    </row>
    <row r="163" spans="1:5" ht="12.75">
      <c r="A163" s="190">
        <v>3234</v>
      </c>
      <c r="B163" s="108" t="s">
        <v>78</v>
      </c>
      <c r="C163" s="210">
        <v>3000</v>
      </c>
      <c r="D163" s="163">
        <v>213</v>
      </c>
      <c r="E163" s="218">
        <f t="shared" si="4"/>
        <v>7.1</v>
      </c>
    </row>
    <row r="164" spans="1:5" ht="12.75">
      <c r="A164" s="190">
        <v>3239</v>
      </c>
      <c r="B164" s="108" t="s">
        <v>80</v>
      </c>
      <c r="C164" s="210">
        <v>30000</v>
      </c>
      <c r="D164" s="163">
        <v>3818</v>
      </c>
      <c r="E164" s="218">
        <f t="shared" si="4"/>
        <v>12.726666666666667</v>
      </c>
    </row>
    <row r="165" spans="1:5" ht="12.75">
      <c r="A165" s="170">
        <v>329</v>
      </c>
      <c r="B165" s="35" t="s">
        <v>82</v>
      </c>
      <c r="C165" s="178">
        <f>SUM(C166:C168)</f>
        <v>200000</v>
      </c>
      <c r="D165" s="178">
        <f>SUM(D166:D168)</f>
        <v>68965</v>
      </c>
      <c r="E165" s="164">
        <f t="shared" si="4"/>
        <v>34.4825</v>
      </c>
    </row>
    <row r="166" spans="1:5" ht="12.75">
      <c r="A166" s="190">
        <v>3292</v>
      </c>
      <c r="B166" s="108" t="s">
        <v>133</v>
      </c>
      <c r="C166" s="210">
        <v>100000</v>
      </c>
      <c r="D166" s="163">
        <v>55469</v>
      </c>
      <c r="E166" s="218">
        <f t="shared" si="4"/>
        <v>55.469</v>
      </c>
    </row>
    <row r="167" spans="1:5" ht="12.75">
      <c r="A167" s="190">
        <v>3295</v>
      </c>
      <c r="B167" s="108" t="s">
        <v>270</v>
      </c>
      <c r="C167" s="210">
        <v>80000</v>
      </c>
      <c r="D167" s="163">
        <v>13496</v>
      </c>
      <c r="E167" s="218">
        <f t="shared" si="4"/>
        <v>16.869999999999997</v>
      </c>
    </row>
    <row r="168" spans="1:5" ht="12.75" hidden="1">
      <c r="A168" s="190">
        <v>3299</v>
      </c>
      <c r="B168" s="108" t="s">
        <v>134</v>
      </c>
      <c r="C168" s="210">
        <v>20000</v>
      </c>
      <c r="D168" s="163">
        <v>0</v>
      </c>
      <c r="E168" s="213">
        <f t="shared" si="4"/>
        <v>0</v>
      </c>
    </row>
    <row r="169" spans="1:5" ht="12.75">
      <c r="A169" s="187"/>
      <c r="B169" s="108"/>
      <c r="C169" s="163"/>
      <c r="D169" s="163"/>
      <c r="E169" s="164"/>
    </row>
    <row r="170" spans="1:5" ht="25.5" customHeight="1">
      <c r="A170" s="113" t="s">
        <v>337</v>
      </c>
      <c r="B170" s="78" t="s">
        <v>297</v>
      </c>
      <c r="C170" s="178">
        <f>C171</f>
        <v>5900000</v>
      </c>
      <c r="D170" s="178">
        <f>D171</f>
        <v>5803485</v>
      </c>
      <c r="E170" s="164">
        <f aca="true" t="shared" si="5" ref="E170:E217">D170/C170*100</f>
        <v>98.36415254237288</v>
      </c>
    </row>
    <row r="171" spans="1:5" ht="12.75">
      <c r="A171" s="170">
        <v>32</v>
      </c>
      <c r="B171" s="35" t="s">
        <v>4</v>
      </c>
      <c r="C171" s="178">
        <f>C172</f>
        <v>5900000</v>
      </c>
      <c r="D171" s="178">
        <f>D172</f>
        <v>5803485</v>
      </c>
      <c r="E171" s="164">
        <f t="shared" si="5"/>
        <v>98.36415254237288</v>
      </c>
    </row>
    <row r="172" spans="1:5" ht="12.75">
      <c r="A172" s="170">
        <v>323</v>
      </c>
      <c r="B172" s="35" t="s">
        <v>12</v>
      </c>
      <c r="C172" s="178">
        <f>C173+C174</f>
        <v>5900000</v>
      </c>
      <c r="D172" s="178">
        <f>D173+D174</f>
        <v>5803485</v>
      </c>
      <c r="E172" s="164">
        <f t="shared" si="5"/>
        <v>98.36415254237288</v>
      </c>
    </row>
    <row r="173" spans="1:5" ht="12.75">
      <c r="A173" s="187">
        <v>3232</v>
      </c>
      <c r="B173" s="108" t="s">
        <v>141</v>
      </c>
      <c r="C173" s="210">
        <v>5885188</v>
      </c>
      <c r="D173" s="163">
        <v>5788673</v>
      </c>
      <c r="E173" s="218">
        <f t="shared" si="5"/>
        <v>98.3600353973399</v>
      </c>
    </row>
    <row r="174" spans="1:5" ht="12.75">
      <c r="A174" s="187">
        <v>3239</v>
      </c>
      <c r="B174" s="108" t="s">
        <v>80</v>
      </c>
      <c r="C174" s="210">
        <v>14812</v>
      </c>
      <c r="D174" s="163">
        <v>14812</v>
      </c>
      <c r="E174" s="218">
        <f t="shared" si="5"/>
        <v>100</v>
      </c>
    </row>
    <row r="175" spans="1:5" ht="25.5">
      <c r="A175" s="113" t="s">
        <v>197</v>
      </c>
      <c r="B175" s="78" t="s">
        <v>198</v>
      </c>
      <c r="C175" s="178">
        <f>C176</f>
        <v>250000</v>
      </c>
      <c r="D175" s="178">
        <f>D176</f>
        <v>199679</v>
      </c>
      <c r="E175" s="164">
        <f t="shared" si="5"/>
        <v>79.8716</v>
      </c>
    </row>
    <row r="176" spans="1:5" ht="12.75">
      <c r="A176" s="170">
        <v>32</v>
      </c>
      <c r="B176" s="35" t="s">
        <v>4</v>
      </c>
      <c r="C176" s="178">
        <f>C177</f>
        <v>250000</v>
      </c>
      <c r="D176" s="178">
        <f>D177</f>
        <v>199679</v>
      </c>
      <c r="E176" s="164">
        <f t="shared" si="5"/>
        <v>79.8716</v>
      </c>
    </row>
    <row r="177" spans="1:5" ht="12.75">
      <c r="A177" s="170">
        <v>323</v>
      </c>
      <c r="B177" s="35" t="s">
        <v>12</v>
      </c>
      <c r="C177" s="178">
        <f>C178+C179</f>
        <v>250000</v>
      </c>
      <c r="D177" s="178">
        <f>D178+D179</f>
        <v>199679</v>
      </c>
      <c r="E177" s="164">
        <f t="shared" si="5"/>
        <v>79.8716</v>
      </c>
    </row>
    <row r="178" spans="1:5" ht="12.75">
      <c r="A178" s="187">
        <v>3232</v>
      </c>
      <c r="B178" s="108" t="s">
        <v>13</v>
      </c>
      <c r="C178" s="210">
        <v>248100</v>
      </c>
      <c r="D178" s="163">
        <v>197779</v>
      </c>
      <c r="E178" s="218">
        <f t="shared" si="5"/>
        <v>79.7174526400645</v>
      </c>
    </row>
    <row r="179" spans="1:5" ht="12.75">
      <c r="A179" s="187">
        <v>3239</v>
      </c>
      <c r="B179" s="108" t="s">
        <v>80</v>
      </c>
      <c r="C179" s="210">
        <v>1900</v>
      </c>
      <c r="D179" s="163">
        <v>1900</v>
      </c>
      <c r="E179" s="218">
        <f t="shared" si="5"/>
        <v>100</v>
      </c>
    </row>
    <row r="180" spans="1:5" ht="25.5">
      <c r="A180" s="113" t="s">
        <v>199</v>
      </c>
      <c r="B180" s="78" t="s">
        <v>200</v>
      </c>
      <c r="C180" s="178">
        <f>C181</f>
        <v>3880000</v>
      </c>
      <c r="D180" s="178">
        <f>D181</f>
        <v>3226393</v>
      </c>
      <c r="E180" s="164">
        <f t="shared" si="5"/>
        <v>83.15445876288659</v>
      </c>
    </row>
    <row r="181" spans="1:5" ht="12.75">
      <c r="A181" s="170">
        <v>32</v>
      </c>
      <c r="B181" s="35" t="s">
        <v>4</v>
      </c>
      <c r="C181" s="178">
        <f>C182</f>
        <v>3880000</v>
      </c>
      <c r="D181" s="178">
        <f>D182</f>
        <v>3226393</v>
      </c>
      <c r="E181" s="164">
        <f t="shared" si="5"/>
        <v>83.15445876288659</v>
      </c>
    </row>
    <row r="182" spans="1:5" ht="12.75">
      <c r="A182" s="170">
        <v>323</v>
      </c>
      <c r="B182" s="35" t="s">
        <v>12</v>
      </c>
      <c r="C182" s="178">
        <f>C183+C184</f>
        <v>3880000</v>
      </c>
      <c r="D182" s="178">
        <f>D183+D184</f>
        <v>3226393</v>
      </c>
      <c r="E182" s="164">
        <f t="shared" si="5"/>
        <v>83.15445876288659</v>
      </c>
    </row>
    <row r="183" spans="1:5" ht="12.75">
      <c r="A183" s="187">
        <v>3232</v>
      </c>
      <c r="B183" s="108" t="s">
        <v>13</v>
      </c>
      <c r="C183" s="210">
        <v>3874969</v>
      </c>
      <c r="D183" s="163">
        <v>3220130</v>
      </c>
      <c r="E183" s="218">
        <f t="shared" si="5"/>
        <v>83.10079383860878</v>
      </c>
    </row>
    <row r="184" spans="1:5" ht="12.75">
      <c r="A184" s="187">
        <v>3239</v>
      </c>
      <c r="B184" s="108" t="s">
        <v>80</v>
      </c>
      <c r="C184" s="210">
        <v>5031</v>
      </c>
      <c r="D184" s="163">
        <v>6263</v>
      </c>
      <c r="E184" s="218">
        <f t="shared" si="5"/>
        <v>124.48817332538262</v>
      </c>
    </row>
    <row r="185" spans="1:5" ht="25.5">
      <c r="A185" s="113" t="s">
        <v>201</v>
      </c>
      <c r="B185" s="78" t="s">
        <v>202</v>
      </c>
      <c r="C185" s="178">
        <f>C186</f>
        <v>360000</v>
      </c>
      <c r="D185" s="178">
        <f>D186</f>
        <v>317527</v>
      </c>
      <c r="E185" s="164">
        <f t="shared" si="5"/>
        <v>88.20194444444445</v>
      </c>
    </row>
    <row r="186" spans="1:5" ht="12.75">
      <c r="A186" s="170">
        <v>32</v>
      </c>
      <c r="B186" s="35" t="s">
        <v>4</v>
      </c>
      <c r="C186" s="178">
        <f>C187</f>
        <v>360000</v>
      </c>
      <c r="D186" s="178">
        <f>D187</f>
        <v>317527</v>
      </c>
      <c r="E186" s="164">
        <f t="shared" si="5"/>
        <v>88.20194444444445</v>
      </c>
    </row>
    <row r="187" spans="1:5" ht="12.75">
      <c r="A187" s="170">
        <v>323</v>
      </c>
      <c r="B187" s="35" t="s">
        <v>12</v>
      </c>
      <c r="C187" s="178">
        <f>C188+C189</f>
        <v>360000</v>
      </c>
      <c r="D187" s="178">
        <f>D188+D189</f>
        <v>317527</v>
      </c>
      <c r="E187" s="164">
        <f t="shared" si="5"/>
        <v>88.20194444444445</v>
      </c>
    </row>
    <row r="188" spans="1:5" ht="12.75">
      <c r="A188" s="187">
        <v>3232</v>
      </c>
      <c r="B188" s="108" t="s">
        <v>13</v>
      </c>
      <c r="C188" s="210">
        <v>358100</v>
      </c>
      <c r="D188" s="163">
        <v>315627</v>
      </c>
      <c r="E188" s="218">
        <f t="shared" si="5"/>
        <v>88.13934655124267</v>
      </c>
    </row>
    <row r="189" spans="1:5" ht="12.75">
      <c r="A189" s="187">
        <v>3239</v>
      </c>
      <c r="B189" s="108" t="s">
        <v>80</v>
      </c>
      <c r="C189" s="210">
        <v>1900</v>
      </c>
      <c r="D189" s="163">
        <v>1900</v>
      </c>
      <c r="E189" s="218">
        <f t="shared" si="5"/>
        <v>100</v>
      </c>
    </row>
    <row r="190" spans="1:5" ht="25.5">
      <c r="A190" s="113" t="s">
        <v>203</v>
      </c>
      <c r="B190" s="78" t="s">
        <v>204</v>
      </c>
      <c r="C190" s="178">
        <f>C191</f>
        <v>300000</v>
      </c>
      <c r="D190" s="178">
        <f>D191</f>
        <v>299899</v>
      </c>
      <c r="E190" s="164">
        <f t="shared" si="5"/>
        <v>99.96633333333334</v>
      </c>
    </row>
    <row r="191" spans="1:5" ht="12.75">
      <c r="A191" s="170">
        <v>32</v>
      </c>
      <c r="B191" s="35" t="s">
        <v>4</v>
      </c>
      <c r="C191" s="178">
        <f>C192</f>
        <v>300000</v>
      </c>
      <c r="D191" s="178">
        <f>D192</f>
        <v>299899</v>
      </c>
      <c r="E191" s="164">
        <f t="shared" si="5"/>
        <v>99.96633333333334</v>
      </c>
    </row>
    <row r="192" spans="1:5" ht="12.75">
      <c r="A192" s="170">
        <v>323</v>
      </c>
      <c r="B192" s="35" t="s">
        <v>12</v>
      </c>
      <c r="C192" s="178">
        <f>C193+C194</f>
        <v>300000</v>
      </c>
      <c r="D192" s="178">
        <f>D193+D194</f>
        <v>299899</v>
      </c>
      <c r="E192" s="164">
        <f t="shared" si="5"/>
        <v>99.96633333333334</v>
      </c>
    </row>
    <row r="193" spans="1:5" ht="12.75">
      <c r="A193" s="187">
        <v>3232</v>
      </c>
      <c r="B193" s="108" t="s">
        <v>13</v>
      </c>
      <c r="C193" s="210">
        <v>298100</v>
      </c>
      <c r="D193" s="163">
        <v>297999</v>
      </c>
      <c r="E193" s="213">
        <f t="shared" si="5"/>
        <v>99.9661187520966</v>
      </c>
    </row>
    <row r="194" spans="1:5" ht="12.75">
      <c r="A194" s="187">
        <v>3239</v>
      </c>
      <c r="B194" s="108" t="s">
        <v>80</v>
      </c>
      <c r="C194" s="210">
        <v>1900</v>
      </c>
      <c r="D194" s="163">
        <v>1900</v>
      </c>
      <c r="E194" s="213">
        <f t="shared" si="5"/>
        <v>100</v>
      </c>
    </row>
    <row r="195" spans="1:5" ht="25.5">
      <c r="A195" s="113" t="s">
        <v>205</v>
      </c>
      <c r="B195" s="78" t="s">
        <v>206</v>
      </c>
      <c r="C195" s="178">
        <f>C196</f>
        <v>1070000</v>
      </c>
      <c r="D195" s="178">
        <f>D196</f>
        <v>1039416</v>
      </c>
      <c r="E195" s="164">
        <f t="shared" si="5"/>
        <v>97.14168224299065</v>
      </c>
    </row>
    <row r="196" spans="1:5" ht="12.75">
      <c r="A196" s="170">
        <v>32</v>
      </c>
      <c r="B196" s="35" t="s">
        <v>4</v>
      </c>
      <c r="C196" s="178">
        <f>C197</f>
        <v>1070000</v>
      </c>
      <c r="D196" s="178">
        <f>D197</f>
        <v>1039416</v>
      </c>
      <c r="E196" s="164">
        <f t="shared" si="5"/>
        <v>97.14168224299065</v>
      </c>
    </row>
    <row r="197" spans="1:5" ht="12.75">
      <c r="A197" s="170">
        <v>323</v>
      </c>
      <c r="B197" s="35" t="s">
        <v>12</v>
      </c>
      <c r="C197" s="178">
        <f>C198+C199</f>
        <v>1070000</v>
      </c>
      <c r="D197" s="178">
        <f>D198+D199</f>
        <v>1039416</v>
      </c>
      <c r="E197" s="164">
        <f t="shared" si="5"/>
        <v>97.14168224299065</v>
      </c>
    </row>
    <row r="198" spans="1:5" ht="12.75">
      <c r="A198" s="187">
        <v>3232</v>
      </c>
      <c r="B198" s="108" t="s">
        <v>13</v>
      </c>
      <c r="C198" s="210">
        <v>1064300</v>
      </c>
      <c r="D198" s="163">
        <v>1033716</v>
      </c>
      <c r="E198" s="213">
        <f t="shared" si="5"/>
        <v>97.12637414262896</v>
      </c>
    </row>
    <row r="199" spans="1:5" ht="12.75">
      <c r="A199" s="187">
        <v>3239</v>
      </c>
      <c r="B199" s="108" t="s">
        <v>80</v>
      </c>
      <c r="C199" s="210">
        <v>5700</v>
      </c>
      <c r="D199" s="163">
        <v>5700</v>
      </c>
      <c r="E199" s="213">
        <f t="shared" si="5"/>
        <v>100</v>
      </c>
    </row>
    <row r="200" spans="1:5" ht="25.5" customHeight="1">
      <c r="A200" s="113" t="s">
        <v>207</v>
      </c>
      <c r="B200" s="78" t="s">
        <v>208</v>
      </c>
      <c r="C200" s="178">
        <f>C201</f>
        <v>1280000</v>
      </c>
      <c r="D200" s="178">
        <f>D201</f>
        <v>1215970</v>
      </c>
      <c r="E200" s="164">
        <f t="shared" si="5"/>
        <v>94.99765624999999</v>
      </c>
    </row>
    <row r="201" spans="1:5" ht="12.75">
      <c r="A201" s="170">
        <v>32</v>
      </c>
      <c r="B201" s="35" t="s">
        <v>4</v>
      </c>
      <c r="C201" s="178">
        <f>C202</f>
        <v>1280000</v>
      </c>
      <c r="D201" s="178">
        <f>D202</f>
        <v>1215970</v>
      </c>
      <c r="E201" s="164">
        <f t="shared" si="5"/>
        <v>94.99765624999999</v>
      </c>
    </row>
    <row r="202" spans="1:5" ht="12.75">
      <c r="A202" s="170">
        <v>323</v>
      </c>
      <c r="B202" s="35" t="s">
        <v>12</v>
      </c>
      <c r="C202" s="178">
        <f>C203+C204</f>
        <v>1280000</v>
      </c>
      <c r="D202" s="178">
        <f>D203+D204</f>
        <v>1215970</v>
      </c>
      <c r="E202" s="164">
        <f t="shared" si="5"/>
        <v>94.99765624999999</v>
      </c>
    </row>
    <row r="203" spans="1:5" ht="12.75">
      <c r="A203" s="187">
        <v>3232</v>
      </c>
      <c r="B203" s="108" t="s">
        <v>13</v>
      </c>
      <c r="C203" s="210">
        <v>1276200</v>
      </c>
      <c r="D203" s="163">
        <v>1212170</v>
      </c>
      <c r="E203" s="218">
        <f t="shared" si="5"/>
        <v>94.9827613226767</v>
      </c>
    </row>
    <row r="204" spans="1:5" ht="12.75">
      <c r="A204" s="187">
        <v>3239</v>
      </c>
      <c r="B204" s="108" t="s">
        <v>80</v>
      </c>
      <c r="C204" s="210">
        <v>3800</v>
      </c>
      <c r="D204" s="163">
        <v>3800</v>
      </c>
      <c r="E204" s="218">
        <f t="shared" si="5"/>
        <v>100</v>
      </c>
    </row>
    <row r="205" spans="1:5" ht="25.5">
      <c r="A205" s="113" t="s">
        <v>209</v>
      </c>
      <c r="B205" s="78" t="s">
        <v>210</v>
      </c>
      <c r="C205" s="178">
        <f>C206</f>
        <v>120000</v>
      </c>
      <c r="D205" s="178">
        <f>D206</f>
        <v>2181</v>
      </c>
      <c r="E205" s="164">
        <f t="shared" si="5"/>
        <v>1.8175000000000001</v>
      </c>
    </row>
    <row r="206" spans="1:5" ht="12.75">
      <c r="A206" s="170">
        <v>32</v>
      </c>
      <c r="B206" s="35" t="s">
        <v>4</v>
      </c>
      <c r="C206" s="178">
        <f>C207</f>
        <v>120000</v>
      </c>
      <c r="D206" s="178">
        <f>D207</f>
        <v>2181</v>
      </c>
      <c r="E206" s="164">
        <f t="shared" si="5"/>
        <v>1.8175000000000001</v>
      </c>
    </row>
    <row r="207" spans="1:5" ht="12.75">
      <c r="A207" s="170">
        <v>323</v>
      </c>
      <c r="B207" s="35" t="s">
        <v>12</v>
      </c>
      <c r="C207" s="178">
        <f>C208+C209</f>
        <v>120000</v>
      </c>
      <c r="D207" s="178">
        <f>D208+D209</f>
        <v>2181</v>
      </c>
      <c r="E207" s="164">
        <f t="shared" si="5"/>
        <v>1.8175000000000001</v>
      </c>
    </row>
    <row r="208" spans="1:5" ht="12.75" hidden="1">
      <c r="A208" s="187">
        <v>3232</v>
      </c>
      <c r="B208" s="108" t="s">
        <v>13</v>
      </c>
      <c r="C208" s="210">
        <v>118769</v>
      </c>
      <c r="D208" s="163">
        <v>0</v>
      </c>
      <c r="E208" s="213">
        <f t="shared" si="5"/>
        <v>0</v>
      </c>
    </row>
    <row r="209" spans="1:5" ht="12.75">
      <c r="A209" s="187">
        <v>3239</v>
      </c>
      <c r="B209" s="108" t="s">
        <v>80</v>
      </c>
      <c r="C209" s="210">
        <v>1231</v>
      </c>
      <c r="D209" s="163">
        <v>2181</v>
      </c>
      <c r="E209" s="218">
        <f t="shared" si="5"/>
        <v>177.17303005686432</v>
      </c>
    </row>
    <row r="210" spans="1:5" ht="25.5">
      <c r="A210" s="113" t="s">
        <v>211</v>
      </c>
      <c r="B210" s="78" t="s">
        <v>213</v>
      </c>
      <c r="C210" s="178">
        <f>C211</f>
        <v>5580000</v>
      </c>
      <c r="D210" s="178">
        <f>D211</f>
        <v>5472981</v>
      </c>
      <c r="E210" s="164">
        <f t="shared" si="5"/>
        <v>98.08209677419354</v>
      </c>
    </row>
    <row r="211" spans="1:5" ht="12.75">
      <c r="A211" s="170">
        <v>32</v>
      </c>
      <c r="B211" s="35" t="s">
        <v>4</v>
      </c>
      <c r="C211" s="178">
        <f>C212</f>
        <v>5580000</v>
      </c>
      <c r="D211" s="178">
        <f>D212</f>
        <v>5472981</v>
      </c>
      <c r="E211" s="164">
        <f t="shared" si="5"/>
        <v>98.08209677419354</v>
      </c>
    </row>
    <row r="212" spans="1:5" ht="12.75">
      <c r="A212" s="170">
        <v>323</v>
      </c>
      <c r="B212" s="35" t="s">
        <v>12</v>
      </c>
      <c r="C212" s="178">
        <f>C213+C214</f>
        <v>5580000</v>
      </c>
      <c r="D212" s="178">
        <f>D213+D214</f>
        <v>5472981</v>
      </c>
      <c r="E212" s="164">
        <f t="shared" si="5"/>
        <v>98.08209677419354</v>
      </c>
    </row>
    <row r="213" spans="1:5" ht="12.75">
      <c r="A213" s="187">
        <v>3232</v>
      </c>
      <c r="B213" s="108" t="s">
        <v>13</v>
      </c>
      <c r="C213" s="210">
        <v>5576200</v>
      </c>
      <c r="D213" s="163">
        <v>5469181</v>
      </c>
      <c r="E213" s="218">
        <f t="shared" si="5"/>
        <v>98.08078978515834</v>
      </c>
    </row>
    <row r="214" spans="1:5" ht="12.75">
      <c r="A214" s="187">
        <v>3239</v>
      </c>
      <c r="B214" s="108" t="s">
        <v>80</v>
      </c>
      <c r="C214" s="210">
        <v>3800</v>
      </c>
      <c r="D214" s="163">
        <v>3800</v>
      </c>
      <c r="E214" s="218">
        <f t="shared" si="5"/>
        <v>100</v>
      </c>
    </row>
    <row r="215" spans="1:5" ht="25.5">
      <c r="A215" s="113" t="s">
        <v>212</v>
      </c>
      <c r="B215" s="78" t="s">
        <v>215</v>
      </c>
      <c r="C215" s="178">
        <f>C216</f>
        <v>1040000</v>
      </c>
      <c r="D215" s="178">
        <f>D216+D219</f>
        <v>999116</v>
      </c>
      <c r="E215" s="164">
        <f t="shared" si="5"/>
        <v>96.06884615384615</v>
      </c>
    </row>
    <row r="216" spans="1:5" ht="12.75">
      <c r="A216" s="170">
        <v>32</v>
      </c>
      <c r="B216" s="35" t="s">
        <v>4</v>
      </c>
      <c r="C216" s="178">
        <f>C217</f>
        <v>1040000</v>
      </c>
      <c r="D216" s="178">
        <f>D217</f>
        <v>995316</v>
      </c>
      <c r="E216" s="164">
        <f t="shared" si="5"/>
        <v>95.70346153846154</v>
      </c>
    </row>
    <row r="217" spans="1:5" ht="12.75">
      <c r="A217" s="170">
        <v>323</v>
      </c>
      <c r="B217" s="35" t="s">
        <v>12</v>
      </c>
      <c r="C217" s="178">
        <f>C218+C219</f>
        <v>1040000</v>
      </c>
      <c r="D217" s="178">
        <f>D218</f>
        <v>995316</v>
      </c>
      <c r="E217" s="164">
        <f t="shared" si="5"/>
        <v>95.70346153846154</v>
      </c>
    </row>
    <row r="218" spans="1:5" ht="12.75">
      <c r="A218" s="187">
        <v>3232</v>
      </c>
      <c r="B218" s="108" t="s">
        <v>13</v>
      </c>
      <c r="C218" s="210">
        <v>1036200</v>
      </c>
      <c r="D218" s="163">
        <v>995316</v>
      </c>
      <c r="E218" s="213"/>
    </row>
    <row r="219" spans="1:5" ht="12.75">
      <c r="A219" s="187">
        <v>3239</v>
      </c>
      <c r="B219" s="108" t="s">
        <v>80</v>
      </c>
      <c r="C219" s="210">
        <v>3800</v>
      </c>
      <c r="D219" s="163">
        <v>3800</v>
      </c>
      <c r="E219" s="213"/>
    </row>
    <row r="220" spans="1:5" ht="25.5">
      <c r="A220" s="113" t="s">
        <v>214</v>
      </c>
      <c r="B220" s="78" t="s">
        <v>217</v>
      </c>
      <c r="C220" s="178">
        <f>C221</f>
        <v>4920000</v>
      </c>
      <c r="D220" s="178">
        <f>D221</f>
        <v>4821791</v>
      </c>
      <c r="E220" s="164">
        <f>D220/C220*100</f>
        <v>98.00388211382113</v>
      </c>
    </row>
    <row r="221" spans="1:5" ht="12.75">
      <c r="A221" s="170">
        <v>32</v>
      </c>
      <c r="B221" s="35" t="s">
        <v>4</v>
      </c>
      <c r="C221" s="178">
        <f>C222</f>
        <v>4920000</v>
      </c>
      <c r="D221" s="178">
        <f>D222</f>
        <v>4821791</v>
      </c>
      <c r="E221" s="164">
        <f>D221/C221*100</f>
        <v>98.00388211382113</v>
      </c>
    </row>
    <row r="222" spans="1:5" ht="12.75">
      <c r="A222" s="170">
        <v>323</v>
      </c>
      <c r="B222" s="35" t="s">
        <v>12</v>
      </c>
      <c r="C222" s="178">
        <f>C223+C224</f>
        <v>4920000</v>
      </c>
      <c r="D222" s="178">
        <f>D223+D224</f>
        <v>4821791</v>
      </c>
      <c r="E222" s="164">
        <f>D222/C222*100</f>
        <v>98.00388211382113</v>
      </c>
    </row>
    <row r="223" spans="1:5" ht="12.75">
      <c r="A223" s="187">
        <v>3232</v>
      </c>
      <c r="B223" s="108" t="s">
        <v>13</v>
      </c>
      <c r="C223" s="210">
        <v>4916200</v>
      </c>
      <c r="D223" s="163">
        <v>4817991</v>
      </c>
      <c r="E223" s="213"/>
    </row>
    <row r="224" spans="1:5" ht="12.75">
      <c r="A224" s="187">
        <v>3239</v>
      </c>
      <c r="B224" s="108" t="s">
        <v>80</v>
      </c>
      <c r="C224" s="210">
        <v>3800</v>
      </c>
      <c r="D224" s="163">
        <v>3800</v>
      </c>
      <c r="E224" s="213"/>
    </row>
    <row r="225" spans="1:5" ht="24.75" customHeight="1">
      <c r="A225" s="113" t="s">
        <v>216</v>
      </c>
      <c r="B225" s="78" t="s">
        <v>220</v>
      </c>
      <c r="C225" s="178">
        <f>C226</f>
        <v>530000</v>
      </c>
      <c r="D225" s="178">
        <f>D226</f>
        <v>526755</v>
      </c>
      <c r="E225" s="164">
        <f>D225/C225*100</f>
        <v>99.3877358490566</v>
      </c>
    </row>
    <row r="226" spans="1:5" ht="12.75">
      <c r="A226" s="170">
        <v>32</v>
      </c>
      <c r="B226" s="35" t="s">
        <v>4</v>
      </c>
      <c r="C226" s="178">
        <f>C227</f>
        <v>530000</v>
      </c>
      <c r="D226" s="178">
        <f>D227</f>
        <v>526755</v>
      </c>
      <c r="E226" s="164">
        <f>D226/C226*100</f>
        <v>99.3877358490566</v>
      </c>
    </row>
    <row r="227" spans="1:5" ht="12.75">
      <c r="A227" s="170">
        <v>323</v>
      </c>
      <c r="B227" s="35" t="s">
        <v>12</v>
      </c>
      <c r="C227" s="178">
        <f>C228+C229</f>
        <v>530000</v>
      </c>
      <c r="D227" s="178">
        <f>D228+D229</f>
        <v>526755</v>
      </c>
      <c r="E227" s="164">
        <f>D227/C227*100</f>
        <v>99.3877358490566</v>
      </c>
    </row>
    <row r="228" spans="1:5" ht="12.75">
      <c r="A228" s="187">
        <v>3232</v>
      </c>
      <c r="B228" s="108" t="s">
        <v>13</v>
      </c>
      <c r="C228" s="210">
        <v>528100</v>
      </c>
      <c r="D228" s="163">
        <v>524855</v>
      </c>
      <c r="E228" s="213"/>
    </row>
    <row r="229" spans="1:5" ht="12.75">
      <c r="A229" s="187">
        <v>3239</v>
      </c>
      <c r="B229" s="108" t="s">
        <v>80</v>
      </c>
      <c r="C229" s="210">
        <v>1900</v>
      </c>
      <c r="D229" s="163">
        <v>1900</v>
      </c>
      <c r="E229" s="213"/>
    </row>
    <row r="230" spans="1:5" ht="25.5">
      <c r="A230" s="113" t="s">
        <v>341</v>
      </c>
      <c r="B230" s="78" t="s">
        <v>221</v>
      </c>
      <c r="C230" s="178">
        <f>C231</f>
        <v>13050000</v>
      </c>
      <c r="D230" s="178">
        <f>D231</f>
        <v>12593271</v>
      </c>
      <c r="E230" s="164">
        <f>D230/C230*100</f>
        <v>96.50016091954024</v>
      </c>
    </row>
    <row r="231" spans="1:5" ht="12.75">
      <c r="A231" s="170">
        <v>32</v>
      </c>
      <c r="B231" s="35" t="s">
        <v>4</v>
      </c>
      <c r="C231" s="178">
        <f>C232</f>
        <v>13050000</v>
      </c>
      <c r="D231" s="178">
        <f>D232</f>
        <v>12593271</v>
      </c>
      <c r="E231" s="164">
        <f>D231/C231*100</f>
        <v>96.50016091954024</v>
      </c>
    </row>
    <row r="232" spans="1:5" ht="12.75">
      <c r="A232" s="170">
        <v>323</v>
      </c>
      <c r="B232" s="35" t="s">
        <v>12</v>
      </c>
      <c r="C232" s="178">
        <f>C233+C234</f>
        <v>13050000</v>
      </c>
      <c r="D232" s="178">
        <f>D233+D234</f>
        <v>12593271</v>
      </c>
      <c r="E232" s="164">
        <f>D232/C232*100</f>
        <v>96.50016091954024</v>
      </c>
    </row>
    <row r="233" spans="1:5" ht="12.75">
      <c r="A233" s="187">
        <v>3232</v>
      </c>
      <c r="B233" s="108" t="s">
        <v>13</v>
      </c>
      <c r="C233" s="210">
        <v>13042119</v>
      </c>
      <c r="D233" s="163">
        <v>12585390</v>
      </c>
      <c r="E233" s="213"/>
    </row>
    <row r="234" spans="1:5" ht="12.75">
      <c r="A234" s="187">
        <v>3239</v>
      </c>
      <c r="B234" s="108" t="s">
        <v>80</v>
      </c>
      <c r="C234" s="210">
        <v>7881</v>
      </c>
      <c r="D234" s="163">
        <v>7881</v>
      </c>
      <c r="E234" s="213"/>
    </row>
    <row r="235" spans="1:5" ht="25.5">
      <c r="A235" s="113" t="s">
        <v>228</v>
      </c>
      <c r="B235" s="78" t="s">
        <v>222</v>
      </c>
      <c r="C235" s="178">
        <f>C236</f>
        <v>110000</v>
      </c>
      <c r="D235" s="178">
        <f>D236</f>
        <v>109189</v>
      </c>
      <c r="E235" s="164">
        <f>D235/C235*100</f>
        <v>99.26272727272728</v>
      </c>
    </row>
    <row r="236" spans="1:5" ht="12.75">
      <c r="A236" s="170">
        <v>32</v>
      </c>
      <c r="B236" s="35" t="s">
        <v>4</v>
      </c>
      <c r="C236" s="178">
        <f>C237</f>
        <v>110000</v>
      </c>
      <c r="D236" s="178">
        <f>D237</f>
        <v>109189</v>
      </c>
      <c r="E236" s="164">
        <f>D236/C236*100</f>
        <v>99.26272727272728</v>
      </c>
    </row>
    <row r="237" spans="1:5" ht="12.75">
      <c r="A237" s="170">
        <v>323</v>
      </c>
      <c r="B237" s="35" t="s">
        <v>12</v>
      </c>
      <c r="C237" s="178">
        <f>C238+C239</f>
        <v>110000</v>
      </c>
      <c r="D237" s="178">
        <f>D238+D239</f>
        <v>109189</v>
      </c>
      <c r="E237" s="164">
        <f>D237/C237*100</f>
        <v>99.26272727272728</v>
      </c>
    </row>
    <row r="238" spans="1:5" ht="12.75">
      <c r="A238" s="187">
        <v>3232</v>
      </c>
      <c r="B238" s="108" t="s">
        <v>13</v>
      </c>
      <c r="C238" s="210">
        <v>108100</v>
      </c>
      <c r="D238" s="163">
        <v>107289</v>
      </c>
      <c r="E238" s="213"/>
    </row>
    <row r="239" spans="1:5" ht="12.75">
      <c r="A239" s="187">
        <v>3239</v>
      </c>
      <c r="B239" s="108" t="s">
        <v>80</v>
      </c>
      <c r="C239" s="210">
        <v>1900</v>
      </c>
      <c r="D239" s="163">
        <v>1900</v>
      </c>
      <c r="E239" s="213"/>
    </row>
    <row r="240" spans="1:5" ht="25.5">
      <c r="A240" s="113" t="s">
        <v>229</v>
      </c>
      <c r="B240" s="78" t="s">
        <v>223</v>
      </c>
      <c r="C240" s="178">
        <f>C241</f>
        <v>8990000</v>
      </c>
      <c r="D240" s="178">
        <f>D241</f>
        <v>8391519</v>
      </c>
      <c r="E240" s="164">
        <f>D240/C240*100</f>
        <v>93.34281423804227</v>
      </c>
    </row>
    <row r="241" spans="1:5" ht="12.75">
      <c r="A241" s="170">
        <v>32</v>
      </c>
      <c r="B241" s="35" t="s">
        <v>4</v>
      </c>
      <c r="C241" s="178">
        <f>C242</f>
        <v>8990000</v>
      </c>
      <c r="D241" s="178">
        <f>D242</f>
        <v>8391519</v>
      </c>
      <c r="E241" s="164">
        <f>D241/C241*100</f>
        <v>93.34281423804227</v>
      </c>
    </row>
    <row r="242" spans="1:5" ht="12.75">
      <c r="A242" s="170">
        <v>323</v>
      </c>
      <c r="B242" s="35" t="s">
        <v>12</v>
      </c>
      <c r="C242" s="178">
        <f>C243+C244</f>
        <v>8990000</v>
      </c>
      <c r="D242" s="178">
        <f>D243+D244</f>
        <v>8391519</v>
      </c>
      <c r="E242" s="164">
        <f>D242/C242*100</f>
        <v>93.34281423804227</v>
      </c>
    </row>
    <row r="243" spans="1:5" ht="12.75">
      <c r="A243" s="187">
        <v>3232</v>
      </c>
      <c r="B243" s="108" t="s">
        <v>13</v>
      </c>
      <c r="C243" s="210">
        <v>8986200</v>
      </c>
      <c r="D243" s="163">
        <v>8386488</v>
      </c>
      <c r="E243" s="213"/>
    </row>
    <row r="244" spans="1:5" ht="12.75">
      <c r="A244" s="187">
        <v>3239</v>
      </c>
      <c r="B244" s="108" t="s">
        <v>80</v>
      </c>
      <c r="C244" s="210">
        <v>3800</v>
      </c>
      <c r="D244" s="163">
        <v>5031</v>
      </c>
      <c r="E244" s="213"/>
    </row>
    <row r="245" spans="1:5" ht="25.5">
      <c r="A245" s="113" t="s">
        <v>230</v>
      </c>
      <c r="B245" s="78" t="s">
        <v>224</v>
      </c>
      <c r="C245" s="178">
        <f>C246</f>
        <v>750000</v>
      </c>
      <c r="D245" s="178">
        <f>D246</f>
        <v>741535</v>
      </c>
      <c r="E245" s="164">
        <f>D245/C245*100</f>
        <v>98.87133333333334</v>
      </c>
    </row>
    <row r="246" spans="1:5" ht="12.75">
      <c r="A246" s="170">
        <v>32</v>
      </c>
      <c r="B246" s="35" t="s">
        <v>4</v>
      </c>
      <c r="C246" s="178">
        <f>C247</f>
        <v>750000</v>
      </c>
      <c r="D246" s="178">
        <f>D247</f>
        <v>741535</v>
      </c>
      <c r="E246" s="164">
        <f>D246/C246*100</f>
        <v>98.87133333333334</v>
      </c>
    </row>
    <row r="247" spans="1:5" ht="12.75">
      <c r="A247" s="170">
        <v>323</v>
      </c>
      <c r="B247" s="35" t="s">
        <v>12</v>
      </c>
      <c r="C247" s="178">
        <f>C248+C249</f>
        <v>750000</v>
      </c>
      <c r="D247" s="178">
        <f>D248+D249</f>
        <v>741535</v>
      </c>
      <c r="E247" s="164">
        <f>D247/C247*100</f>
        <v>98.87133333333334</v>
      </c>
    </row>
    <row r="248" spans="1:5" ht="12.75">
      <c r="A248" s="187">
        <v>3232</v>
      </c>
      <c r="B248" s="108" t="s">
        <v>13</v>
      </c>
      <c r="C248" s="210">
        <v>744300</v>
      </c>
      <c r="D248" s="153">
        <v>735835</v>
      </c>
      <c r="E248" s="213"/>
    </row>
    <row r="249" spans="1:5" ht="12.75">
      <c r="A249" s="187">
        <v>3239</v>
      </c>
      <c r="B249" s="108" t="s">
        <v>80</v>
      </c>
      <c r="C249" s="210">
        <v>5700</v>
      </c>
      <c r="D249" s="163">
        <v>5700</v>
      </c>
      <c r="E249" s="213"/>
    </row>
    <row r="250" spans="1:5" ht="25.5">
      <c r="A250" s="113" t="s">
        <v>231</v>
      </c>
      <c r="B250" s="78" t="s">
        <v>225</v>
      </c>
      <c r="C250" s="178">
        <f>C251</f>
        <v>210000</v>
      </c>
      <c r="D250" s="178">
        <f>D251</f>
        <v>209734</v>
      </c>
      <c r="E250" s="164">
        <f>D250/C250*100</f>
        <v>99.87333333333333</v>
      </c>
    </row>
    <row r="251" spans="1:5" ht="12.75">
      <c r="A251" s="170">
        <v>32</v>
      </c>
      <c r="B251" s="35" t="s">
        <v>4</v>
      </c>
      <c r="C251" s="178">
        <f>C252</f>
        <v>210000</v>
      </c>
      <c r="D251" s="178">
        <f>D252</f>
        <v>209734</v>
      </c>
      <c r="E251" s="164">
        <f>D251/C251*100</f>
        <v>99.87333333333333</v>
      </c>
    </row>
    <row r="252" spans="1:5" ht="12.75">
      <c r="A252" s="170">
        <v>323</v>
      </c>
      <c r="B252" s="35" t="s">
        <v>12</v>
      </c>
      <c r="C252" s="178">
        <f>C253+C254</f>
        <v>210000</v>
      </c>
      <c r="D252" s="178">
        <f>D253+D254</f>
        <v>209734</v>
      </c>
      <c r="E252" s="164">
        <f>D252/C252*100</f>
        <v>99.87333333333333</v>
      </c>
    </row>
    <row r="253" spans="1:5" ht="12.75">
      <c r="A253" s="187">
        <v>3232</v>
      </c>
      <c r="B253" s="108" t="s">
        <v>13</v>
      </c>
      <c r="C253" s="210">
        <v>208100</v>
      </c>
      <c r="D253" s="153">
        <v>207834</v>
      </c>
      <c r="E253" s="213"/>
    </row>
    <row r="254" spans="1:5" ht="12.75">
      <c r="A254" s="187">
        <v>3239</v>
      </c>
      <c r="B254" s="108" t="s">
        <v>80</v>
      </c>
      <c r="C254" s="210">
        <v>1900</v>
      </c>
      <c r="D254" s="163">
        <v>1900</v>
      </c>
      <c r="E254" s="213"/>
    </row>
    <row r="255" spans="1:5" ht="25.5" customHeight="1">
      <c r="A255" s="113" t="s">
        <v>232</v>
      </c>
      <c r="B255" s="78" t="s">
        <v>226</v>
      </c>
      <c r="C255" s="178">
        <f>C256</f>
        <v>1280000</v>
      </c>
      <c r="D255" s="178">
        <f>D256</f>
        <v>1260226</v>
      </c>
      <c r="E255" s="164">
        <f>D255/C255*100</f>
        <v>98.45515625</v>
      </c>
    </row>
    <row r="256" spans="1:5" ht="12.75">
      <c r="A256" s="170">
        <v>32</v>
      </c>
      <c r="B256" s="35" t="s">
        <v>4</v>
      </c>
      <c r="C256" s="178">
        <f>C257</f>
        <v>1280000</v>
      </c>
      <c r="D256" s="178">
        <f>D257</f>
        <v>1260226</v>
      </c>
      <c r="E256" s="164">
        <f>D256/C256*100</f>
        <v>98.45515625</v>
      </c>
    </row>
    <row r="257" spans="1:5" ht="12.75">
      <c r="A257" s="170">
        <v>323</v>
      </c>
      <c r="B257" s="35" t="s">
        <v>12</v>
      </c>
      <c r="C257" s="178">
        <f>C258+C259</f>
        <v>1280000</v>
      </c>
      <c r="D257" s="178">
        <f>D258+D259</f>
        <v>1260226</v>
      </c>
      <c r="E257" s="164">
        <f>D257/C257*100</f>
        <v>98.45515625</v>
      </c>
    </row>
    <row r="258" spans="1:5" ht="12.75">
      <c r="A258" s="187">
        <v>3232</v>
      </c>
      <c r="B258" s="108" t="s">
        <v>13</v>
      </c>
      <c r="C258" s="210">
        <v>1278100</v>
      </c>
      <c r="D258" s="153">
        <v>1258326</v>
      </c>
      <c r="E258" s="213"/>
    </row>
    <row r="259" spans="1:5" ht="12.75">
      <c r="A259" s="187"/>
      <c r="B259" s="108"/>
      <c r="C259" s="210">
        <v>1900</v>
      </c>
      <c r="D259" s="163">
        <v>1900</v>
      </c>
      <c r="E259" s="213"/>
    </row>
    <row r="260" spans="1:5" ht="25.5" customHeight="1">
      <c r="A260" s="113" t="s">
        <v>233</v>
      </c>
      <c r="B260" s="78" t="s">
        <v>227</v>
      </c>
      <c r="C260" s="178">
        <f>C261</f>
        <v>280000</v>
      </c>
      <c r="D260" s="178">
        <f>D261</f>
        <v>276424</v>
      </c>
      <c r="E260" s="164">
        <f>D260/C260*100</f>
        <v>98.72285714285715</v>
      </c>
    </row>
    <row r="261" spans="1:5" ht="12.75">
      <c r="A261" s="170">
        <v>32</v>
      </c>
      <c r="B261" s="35" t="s">
        <v>4</v>
      </c>
      <c r="C261" s="178">
        <f>C262</f>
        <v>280000</v>
      </c>
      <c r="D261" s="178">
        <f>D262</f>
        <v>276424</v>
      </c>
      <c r="E261" s="164">
        <f>D261/C261*100</f>
        <v>98.72285714285715</v>
      </c>
    </row>
    <row r="262" spans="1:5" ht="12.75">
      <c r="A262" s="170">
        <v>323</v>
      </c>
      <c r="B262" s="35" t="s">
        <v>12</v>
      </c>
      <c r="C262" s="178">
        <f>C263+C264</f>
        <v>280000</v>
      </c>
      <c r="D262" s="178">
        <f>D263+D264</f>
        <v>276424</v>
      </c>
      <c r="E262" s="164">
        <f>D262/C262*100</f>
        <v>98.72285714285715</v>
      </c>
    </row>
    <row r="263" spans="1:5" ht="12.75">
      <c r="A263" s="187">
        <v>3232</v>
      </c>
      <c r="B263" s="108" t="s">
        <v>13</v>
      </c>
      <c r="C263" s="210">
        <v>278100</v>
      </c>
      <c r="D263" s="153">
        <v>274524</v>
      </c>
      <c r="E263" s="213"/>
    </row>
    <row r="264" spans="1:5" ht="12" customHeight="1">
      <c r="A264" s="187">
        <v>3239</v>
      </c>
      <c r="B264" s="108" t="s">
        <v>80</v>
      </c>
      <c r="C264" s="210">
        <v>1900</v>
      </c>
      <c r="D264" s="163">
        <v>1900</v>
      </c>
      <c r="E264" s="213"/>
    </row>
    <row r="265" spans="1:5" ht="25.5">
      <c r="A265" s="113" t="s">
        <v>234</v>
      </c>
      <c r="B265" s="78" t="s">
        <v>296</v>
      </c>
      <c r="C265" s="178">
        <f>C266</f>
        <v>100000</v>
      </c>
      <c r="D265" s="178">
        <f>D266</f>
        <v>92143</v>
      </c>
      <c r="E265" s="164">
        <f>D265/C265*100</f>
        <v>92.143</v>
      </c>
    </row>
    <row r="266" spans="1:5" ht="12.75">
      <c r="A266" s="170">
        <v>32</v>
      </c>
      <c r="B266" s="35" t="s">
        <v>4</v>
      </c>
      <c r="C266" s="178">
        <f>C267</f>
        <v>100000</v>
      </c>
      <c r="D266" s="178">
        <f>D267</f>
        <v>92143</v>
      </c>
      <c r="E266" s="164">
        <f>D266/C266*100</f>
        <v>92.143</v>
      </c>
    </row>
    <row r="267" spans="1:5" ht="12.75">
      <c r="A267" s="170">
        <v>323</v>
      </c>
      <c r="B267" s="35" t="s">
        <v>12</v>
      </c>
      <c r="C267" s="178">
        <f>C268+C269</f>
        <v>100000</v>
      </c>
      <c r="D267" s="178">
        <f>D268+D269</f>
        <v>92143</v>
      </c>
      <c r="E267" s="164">
        <f>D267/C267*100</f>
        <v>92.143</v>
      </c>
    </row>
    <row r="268" spans="1:5" ht="12.75">
      <c r="A268" s="187">
        <v>3232</v>
      </c>
      <c r="B268" s="108" t="s">
        <v>13</v>
      </c>
      <c r="C268" s="210">
        <v>98100</v>
      </c>
      <c r="D268" s="153">
        <v>90243</v>
      </c>
      <c r="E268" s="213"/>
    </row>
    <row r="269" spans="1:5" ht="12.75">
      <c r="A269" s="187">
        <v>3239</v>
      </c>
      <c r="B269" s="108" t="s">
        <v>80</v>
      </c>
      <c r="C269" s="210">
        <v>1900</v>
      </c>
      <c r="D269" s="163">
        <v>1900</v>
      </c>
      <c r="E269" s="213"/>
    </row>
    <row r="270" spans="1:5" ht="12.75" hidden="1">
      <c r="A270" s="190"/>
      <c r="B270" s="104"/>
      <c r="C270" s="163"/>
      <c r="D270" s="163"/>
      <c r="E270" s="164" t="e">
        <f>D270/C270*100</f>
        <v>#DIV/0!</v>
      </c>
    </row>
    <row r="271" spans="1:5" s="174" customFormat="1" ht="25.5">
      <c r="A271" s="113" t="s">
        <v>119</v>
      </c>
      <c r="B271" s="78" t="s">
        <v>173</v>
      </c>
      <c r="C271" s="178">
        <f>C272+C277+C280</f>
        <v>42085000</v>
      </c>
      <c r="D271" s="178">
        <f>D273+D277+D280</f>
        <v>36058159</v>
      </c>
      <c r="E271" s="164">
        <f>D271/C271*100</f>
        <v>85.67936081739337</v>
      </c>
    </row>
    <row r="272" spans="1:5" ht="12.75" hidden="1">
      <c r="A272" s="170">
        <v>3</v>
      </c>
      <c r="B272" s="35" t="s">
        <v>63</v>
      </c>
      <c r="C272" s="178">
        <f>C273</f>
        <v>40812000</v>
      </c>
      <c r="D272" s="178"/>
      <c r="E272" s="164">
        <f>D272/C272*100</f>
        <v>0</v>
      </c>
    </row>
    <row r="273" spans="1:5" ht="12.75">
      <c r="A273" s="170">
        <v>32</v>
      </c>
      <c r="B273" s="35" t="s">
        <v>4</v>
      </c>
      <c r="C273" s="178">
        <f>C274</f>
        <v>40812000</v>
      </c>
      <c r="D273" s="178">
        <f>D274</f>
        <v>34818315</v>
      </c>
      <c r="E273" s="164">
        <f>D273/C273*100</f>
        <v>85.31391502499265</v>
      </c>
    </row>
    <row r="274" spans="1:5" ht="12.75">
      <c r="A274" s="170">
        <v>323</v>
      </c>
      <c r="B274" s="35" t="s">
        <v>12</v>
      </c>
      <c r="C274" s="178">
        <f>SUM(C275:C276)</f>
        <v>40812000</v>
      </c>
      <c r="D274" s="178">
        <f>SUM(D275:D276)</f>
        <v>34818315</v>
      </c>
      <c r="E274" s="164">
        <f>D274/C274*100</f>
        <v>85.31391502499265</v>
      </c>
    </row>
    <row r="275" spans="1:5" ht="12.75">
      <c r="A275" s="187">
        <v>3237</v>
      </c>
      <c r="B275" s="108" t="s">
        <v>137</v>
      </c>
      <c r="C275" s="210">
        <v>600000</v>
      </c>
      <c r="D275" s="163">
        <v>242356</v>
      </c>
      <c r="E275" s="213"/>
    </row>
    <row r="276" spans="1:5" ht="12.75">
      <c r="A276" s="187">
        <v>3239</v>
      </c>
      <c r="B276" s="108" t="s">
        <v>80</v>
      </c>
      <c r="C276" s="210">
        <v>40212000</v>
      </c>
      <c r="D276" s="163">
        <v>34575959</v>
      </c>
      <c r="E276" s="213"/>
    </row>
    <row r="277" spans="1:5" ht="12.75">
      <c r="A277" s="170">
        <v>36</v>
      </c>
      <c r="B277" s="35" t="s">
        <v>354</v>
      </c>
      <c r="C277" s="178">
        <f>C278</f>
        <v>773000</v>
      </c>
      <c r="D277" s="178">
        <f>D278</f>
        <v>739844</v>
      </c>
      <c r="E277" s="164">
        <f>D277/C277*100</f>
        <v>95.71073738680465</v>
      </c>
    </row>
    <row r="278" spans="1:5" ht="12.75">
      <c r="A278" s="170">
        <v>363</v>
      </c>
      <c r="B278" s="170" t="s">
        <v>282</v>
      </c>
      <c r="C278" s="178">
        <f>C279</f>
        <v>773000</v>
      </c>
      <c r="D278" s="178">
        <f>D279</f>
        <v>739844</v>
      </c>
      <c r="E278" s="164">
        <f>D278/C278*100</f>
        <v>95.71073738680465</v>
      </c>
    </row>
    <row r="279" spans="1:5" ht="12.75">
      <c r="A279" s="187">
        <v>3631</v>
      </c>
      <c r="B279" s="108" t="s">
        <v>389</v>
      </c>
      <c r="C279" s="210">
        <v>773000</v>
      </c>
      <c r="D279" s="163">
        <v>739844</v>
      </c>
      <c r="E279" s="213"/>
    </row>
    <row r="280" spans="1:5" ht="12.75">
      <c r="A280" s="170">
        <v>38</v>
      </c>
      <c r="B280" s="170" t="s">
        <v>88</v>
      </c>
      <c r="C280" s="178">
        <f>C281</f>
        <v>500000</v>
      </c>
      <c r="D280" s="178">
        <f>D281</f>
        <v>500000</v>
      </c>
      <c r="E280" s="164">
        <f>D280/C280*100</f>
        <v>100</v>
      </c>
    </row>
    <row r="281" spans="1:5" ht="12.75">
      <c r="A281" s="170">
        <v>381</v>
      </c>
      <c r="B281" s="170" t="s">
        <v>387</v>
      </c>
      <c r="C281" s="178">
        <f>C282</f>
        <v>500000</v>
      </c>
      <c r="D281" s="178">
        <f>D282</f>
        <v>500000</v>
      </c>
      <c r="E281" s="164">
        <f>D281/C281*100</f>
        <v>100</v>
      </c>
    </row>
    <row r="282" spans="1:5" ht="12.75">
      <c r="A282" s="187">
        <v>3811</v>
      </c>
      <c r="B282" s="108" t="s">
        <v>19</v>
      </c>
      <c r="C282" s="210">
        <v>500000</v>
      </c>
      <c r="D282" s="163">
        <v>500000</v>
      </c>
      <c r="E282" s="213"/>
    </row>
    <row r="283" spans="1:5" s="169" customFormat="1" ht="12.75" customHeight="1">
      <c r="A283" s="170" t="s">
        <v>120</v>
      </c>
      <c r="B283" s="169" t="s">
        <v>174</v>
      </c>
      <c r="C283" s="180">
        <f>C284</f>
        <v>2750000</v>
      </c>
      <c r="D283" s="180">
        <f>D285</f>
        <v>56540</v>
      </c>
      <c r="E283" s="164">
        <f>D283/C283*100</f>
        <v>2.056</v>
      </c>
    </row>
    <row r="284" spans="1:5" ht="12.75" hidden="1">
      <c r="A284" s="170">
        <v>3</v>
      </c>
      <c r="B284" s="35" t="s">
        <v>63</v>
      </c>
      <c r="C284" s="178">
        <f>C285</f>
        <v>2750000</v>
      </c>
      <c r="D284" s="178"/>
      <c r="E284" s="164">
        <f>D284/C284*100</f>
        <v>0</v>
      </c>
    </row>
    <row r="285" spans="1:5" ht="12.75">
      <c r="A285" s="170">
        <v>32</v>
      </c>
      <c r="B285" s="35" t="s">
        <v>4</v>
      </c>
      <c r="C285" s="178">
        <f>C286</f>
        <v>2750000</v>
      </c>
      <c r="D285" s="178">
        <f>D286</f>
        <v>56540</v>
      </c>
      <c r="E285" s="164">
        <f>D285/C285*100</f>
        <v>2.056</v>
      </c>
    </row>
    <row r="286" spans="1:5" ht="12.75">
      <c r="A286" s="170">
        <v>323</v>
      </c>
      <c r="B286" s="35" t="s">
        <v>12</v>
      </c>
      <c r="C286" s="178">
        <f>C287</f>
        <v>2750000</v>
      </c>
      <c r="D286" s="178">
        <f>D287</f>
        <v>56540</v>
      </c>
      <c r="E286" s="164">
        <f>D286/C286*100</f>
        <v>2.056</v>
      </c>
    </row>
    <row r="287" spans="1:5" ht="12.75">
      <c r="A287" s="187">
        <v>3239</v>
      </c>
      <c r="B287" s="108" t="s">
        <v>80</v>
      </c>
      <c r="C287" s="210">
        <v>2750000</v>
      </c>
      <c r="D287" s="163">
        <v>56540</v>
      </c>
      <c r="E287" s="213"/>
    </row>
    <row r="288" spans="1:5" ht="12.75">
      <c r="A288" s="187"/>
      <c r="B288" s="108"/>
      <c r="C288" s="163"/>
      <c r="D288" s="163"/>
      <c r="E288" s="164"/>
    </row>
    <row r="289" spans="1:5" s="169" customFormat="1" ht="12.75">
      <c r="A289" s="170" t="s">
        <v>121</v>
      </c>
      <c r="B289" s="169" t="s">
        <v>123</v>
      </c>
      <c r="C289" s="180">
        <f>C290</f>
        <v>55000000</v>
      </c>
      <c r="D289" s="180">
        <f>D291+D301</f>
        <v>58038536</v>
      </c>
      <c r="E289" s="164">
        <f aca="true" t="shared" si="6" ref="E289:E294">D289/C289*100</f>
        <v>105.52461090909091</v>
      </c>
    </row>
    <row r="290" spans="1:5" ht="12.75" hidden="1">
      <c r="A290" s="170">
        <v>3</v>
      </c>
      <c r="B290" s="35" t="s">
        <v>63</v>
      </c>
      <c r="C290" s="178">
        <f>C291+C301</f>
        <v>55000000</v>
      </c>
      <c r="D290" s="178"/>
      <c r="E290" s="164">
        <f t="shared" si="6"/>
        <v>0</v>
      </c>
    </row>
    <row r="291" spans="1:5" ht="12.75">
      <c r="A291" s="170">
        <v>32</v>
      </c>
      <c r="B291" s="35" t="s">
        <v>184</v>
      </c>
      <c r="C291" s="178">
        <f>C292+C294+C298</f>
        <v>54980000</v>
      </c>
      <c r="D291" s="178">
        <f>D292+D294+D298</f>
        <v>58029771</v>
      </c>
      <c r="E291" s="164">
        <f t="shared" si="6"/>
        <v>105.54705529283375</v>
      </c>
    </row>
    <row r="292" spans="1:5" ht="12.75">
      <c r="A292" s="170">
        <v>322</v>
      </c>
      <c r="B292" s="35" t="s">
        <v>72</v>
      </c>
      <c r="C292" s="178">
        <f>C293</f>
        <v>1100000</v>
      </c>
      <c r="D292" s="178">
        <f>D293</f>
        <v>750668</v>
      </c>
      <c r="E292" s="164">
        <f t="shared" si="6"/>
        <v>68.24254545454545</v>
      </c>
    </row>
    <row r="293" spans="1:5" ht="12.75">
      <c r="A293" s="187">
        <v>3221</v>
      </c>
      <c r="B293" s="108" t="s">
        <v>73</v>
      </c>
      <c r="C293" s="210">
        <v>1100000</v>
      </c>
      <c r="D293" s="163">
        <v>750668</v>
      </c>
      <c r="E293" s="213">
        <f t="shared" si="6"/>
        <v>68.24254545454545</v>
      </c>
    </row>
    <row r="294" spans="1:5" ht="12.75">
      <c r="A294" s="170">
        <v>323</v>
      </c>
      <c r="B294" s="35" t="s">
        <v>12</v>
      </c>
      <c r="C294" s="178">
        <f>SUM(C295:C297)</f>
        <v>53700000</v>
      </c>
      <c r="D294" s="178">
        <f>SUM(D295:D297)</f>
        <v>57250650</v>
      </c>
      <c r="E294" s="164">
        <f t="shared" si="6"/>
        <v>106.61201117318436</v>
      </c>
    </row>
    <row r="295" spans="1:5" ht="12.75">
      <c r="A295" s="187">
        <v>3231</v>
      </c>
      <c r="B295" s="108" t="s">
        <v>76</v>
      </c>
      <c r="C295" s="210">
        <v>9000000</v>
      </c>
      <c r="D295" s="163">
        <v>7208783</v>
      </c>
      <c r="E295" s="213"/>
    </row>
    <row r="296" spans="1:5" ht="12.75">
      <c r="A296" s="187">
        <v>3237</v>
      </c>
      <c r="B296" s="108" t="s">
        <v>137</v>
      </c>
      <c r="C296" s="210">
        <v>44680000</v>
      </c>
      <c r="D296" s="163">
        <v>50041867</v>
      </c>
      <c r="E296" s="213"/>
    </row>
    <row r="297" spans="1:5" ht="12.75" hidden="1">
      <c r="A297" s="187">
        <v>3239</v>
      </c>
      <c r="B297" s="108" t="s">
        <v>80</v>
      </c>
      <c r="C297" s="210">
        <v>20000</v>
      </c>
      <c r="D297" s="163">
        <v>0</v>
      </c>
      <c r="E297" s="213">
        <f>D297/C297*100</f>
        <v>0</v>
      </c>
    </row>
    <row r="298" spans="1:5" ht="12.75">
      <c r="A298" s="170">
        <v>329</v>
      </c>
      <c r="B298" s="35" t="s">
        <v>82</v>
      </c>
      <c r="C298" s="178">
        <f>C300+C299</f>
        <v>180000</v>
      </c>
      <c r="D298" s="178">
        <f>SUM(D299:D300)</f>
        <v>28453</v>
      </c>
      <c r="E298" s="164">
        <f>D298/C298*100</f>
        <v>15.807222222222222</v>
      </c>
    </row>
    <row r="299" spans="1:5" ht="12.75">
      <c r="A299" s="187">
        <v>3295</v>
      </c>
      <c r="B299" s="108" t="s">
        <v>270</v>
      </c>
      <c r="C299" s="210">
        <v>140000</v>
      </c>
      <c r="D299" s="163">
        <v>28453</v>
      </c>
      <c r="E299" s="213"/>
    </row>
    <row r="300" spans="1:5" ht="12.75" hidden="1">
      <c r="A300" s="187">
        <v>3299</v>
      </c>
      <c r="B300" s="108" t="s">
        <v>82</v>
      </c>
      <c r="C300" s="210">
        <v>40000</v>
      </c>
      <c r="D300" s="163"/>
      <c r="E300" s="213">
        <f>D300/C300*100</f>
        <v>0</v>
      </c>
    </row>
    <row r="301" spans="1:5" ht="12.75">
      <c r="A301" s="170">
        <v>34</v>
      </c>
      <c r="B301" s="35" t="s">
        <v>17</v>
      </c>
      <c r="C301" s="178">
        <f>C302</f>
        <v>20000</v>
      </c>
      <c r="D301" s="178">
        <f>D302</f>
        <v>8765</v>
      </c>
      <c r="E301" s="164">
        <f>D301/C301*100</f>
        <v>43.824999999999996</v>
      </c>
    </row>
    <row r="302" spans="1:5" ht="12.75">
      <c r="A302" s="170">
        <v>343</v>
      </c>
      <c r="B302" s="35" t="s">
        <v>97</v>
      </c>
      <c r="C302" s="178">
        <f>SUM(C303:C304)</f>
        <v>20000</v>
      </c>
      <c r="D302" s="178">
        <f>SUM(D303:D304)</f>
        <v>8765</v>
      </c>
      <c r="E302" s="164">
        <f>D302/C302*100</f>
        <v>43.824999999999996</v>
      </c>
    </row>
    <row r="303" spans="1:5" ht="12.75">
      <c r="A303" s="187">
        <v>3431</v>
      </c>
      <c r="B303" s="108" t="s">
        <v>138</v>
      </c>
      <c r="C303" s="210">
        <v>10000</v>
      </c>
      <c r="D303" s="163">
        <v>8765</v>
      </c>
      <c r="E303" s="213"/>
    </row>
    <row r="304" spans="1:5" ht="12.75" hidden="1">
      <c r="A304" s="187">
        <v>3433</v>
      </c>
      <c r="B304" s="36" t="s">
        <v>99</v>
      </c>
      <c r="C304" s="210">
        <v>10000</v>
      </c>
      <c r="D304" s="163">
        <v>0</v>
      </c>
      <c r="E304" s="213">
        <f>D304/C304*100</f>
        <v>0</v>
      </c>
    </row>
    <row r="305" spans="1:5" ht="12.75">
      <c r="A305" s="187"/>
      <c r="B305" s="108"/>
      <c r="C305" s="163"/>
      <c r="D305" s="163"/>
      <c r="E305" s="164"/>
    </row>
    <row r="306" spans="1:5" ht="12.75">
      <c r="A306" s="170" t="s">
        <v>122</v>
      </c>
      <c r="B306" s="112" t="s">
        <v>143</v>
      </c>
      <c r="C306" s="178">
        <f>C307</f>
        <v>4000000</v>
      </c>
      <c r="D306" s="178">
        <f>D308</f>
        <v>3757303</v>
      </c>
      <c r="E306" s="164">
        <f aca="true" t="shared" si="7" ref="E306:E321">D306/C306*100</f>
        <v>93.932575</v>
      </c>
    </row>
    <row r="307" spans="1:5" ht="12.75" hidden="1">
      <c r="A307" s="170">
        <v>3</v>
      </c>
      <c r="B307" s="35" t="s">
        <v>63</v>
      </c>
      <c r="C307" s="178">
        <f>C308</f>
        <v>4000000</v>
      </c>
      <c r="D307" s="178"/>
      <c r="E307" s="164">
        <f t="shared" si="7"/>
        <v>0</v>
      </c>
    </row>
    <row r="308" spans="1:5" ht="12.75">
      <c r="A308" s="170">
        <v>32</v>
      </c>
      <c r="B308" s="112" t="s">
        <v>4</v>
      </c>
      <c r="C308" s="178">
        <f>C309+C313+C321</f>
        <v>4000000</v>
      </c>
      <c r="D308" s="178">
        <f>D309+D313+D321</f>
        <v>3757303</v>
      </c>
      <c r="E308" s="164">
        <f t="shared" si="7"/>
        <v>93.932575</v>
      </c>
    </row>
    <row r="309" spans="1:5" ht="12.75">
      <c r="A309" s="170">
        <v>322</v>
      </c>
      <c r="B309" s="112" t="s">
        <v>72</v>
      </c>
      <c r="C309" s="178">
        <f>SUM(C310:C312)</f>
        <v>937000</v>
      </c>
      <c r="D309" s="178">
        <f>SUM(D310:D312)</f>
        <v>763438</v>
      </c>
      <c r="E309" s="164">
        <f t="shared" si="7"/>
        <v>81.476840981857</v>
      </c>
    </row>
    <row r="310" spans="1:5" ht="12.75">
      <c r="A310" s="190">
        <v>3222</v>
      </c>
      <c r="B310" s="108" t="s">
        <v>74</v>
      </c>
      <c r="C310" s="210">
        <v>387000</v>
      </c>
      <c r="D310" s="163">
        <v>369464</v>
      </c>
      <c r="E310" s="218">
        <f t="shared" si="7"/>
        <v>95.4687338501292</v>
      </c>
    </row>
    <row r="311" spans="1:5" ht="12.75">
      <c r="A311" s="190">
        <v>3223</v>
      </c>
      <c r="B311" s="108" t="s">
        <v>75</v>
      </c>
      <c r="C311" s="210">
        <v>500000</v>
      </c>
      <c r="D311" s="163">
        <v>393115</v>
      </c>
      <c r="E311" s="218">
        <f t="shared" si="7"/>
        <v>78.623</v>
      </c>
    </row>
    <row r="312" spans="1:5" ht="12.75">
      <c r="A312" s="190">
        <v>3225</v>
      </c>
      <c r="B312" s="108" t="s">
        <v>131</v>
      </c>
      <c r="C312" s="210">
        <v>50000</v>
      </c>
      <c r="D312" s="163">
        <v>859</v>
      </c>
      <c r="E312" s="218">
        <f t="shared" si="7"/>
        <v>1.718</v>
      </c>
    </row>
    <row r="313" spans="1:5" ht="12.75">
      <c r="A313" s="170">
        <v>323</v>
      </c>
      <c r="B313" s="112" t="s">
        <v>12</v>
      </c>
      <c r="C313" s="178">
        <f>SUM(C314:C320)</f>
        <v>3040000</v>
      </c>
      <c r="D313" s="178">
        <f>SUM(D314:D320)</f>
        <v>2973780</v>
      </c>
      <c r="E313" s="164">
        <f t="shared" si="7"/>
        <v>97.82171052631578</v>
      </c>
    </row>
    <row r="314" spans="1:5" ht="12.75">
      <c r="A314" s="190">
        <v>3231</v>
      </c>
      <c r="B314" s="108" t="s">
        <v>139</v>
      </c>
      <c r="C314" s="210">
        <v>80000</v>
      </c>
      <c r="D314" s="163">
        <v>66281</v>
      </c>
      <c r="E314" s="218">
        <f t="shared" si="7"/>
        <v>82.85125</v>
      </c>
    </row>
    <row r="315" spans="1:5" ht="12.75">
      <c r="A315" s="190">
        <v>3232</v>
      </c>
      <c r="B315" s="108" t="s">
        <v>141</v>
      </c>
      <c r="C315" s="210">
        <v>2070000</v>
      </c>
      <c r="D315" s="163">
        <v>2058091</v>
      </c>
      <c r="E315" s="218">
        <f t="shared" si="7"/>
        <v>99.42468599033816</v>
      </c>
    </row>
    <row r="316" spans="1:5" ht="12.75">
      <c r="A316" s="190">
        <v>3234</v>
      </c>
      <c r="B316" s="108" t="s">
        <v>78</v>
      </c>
      <c r="C316" s="210">
        <v>75000</v>
      </c>
      <c r="D316" s="163">
        <v>70777</v>
      </c>
      <c r="E316" s="218">
        <f t="shared" si="7"/>
        <v>94.36933333333334</v>
      </c>
    </row>
    <row r="317" spans="1:5" ht="12.75">
      <c r="A317" s="190">
        <v>3235</v>
      </c>
      <c r="B317" s="108" t="s">
        <v>79</v>
      </c>
      <c r="C317" s="210">
        <v>800000</v>
      </c>
      <c r="D317" s="163">
        <v>777681</v>
      </c>
      <c r="E317" s="218">
        <f t="shared" si="7"/>
        <v>97.210125</v>
      </c>
    </row>
    <row r="318" spans="1:5" ht="12.75" hidden="1">
      <c r="A318" s="187">
        <v>3237</v>
      </c>
      <c r="B318" s="108" t="s">
        <v>137</v>
      </c>
      <c r="C318" s="210">
        <v>5000</v>
      </c>
      <c r="D318" s="163"/>
      <c r="E318" s="218">
        <f t="shared" si="7"/>
        <v>0</v>
      </c>
    </row>
    <row r="319" spans="1:5" ht="12.75" hidden="1">
      <c r="A319" s="187">
        <v>3239</v>
      </c>
      <c r="B319" s="108" t="s">
        <v>80</v>
      </c>
      <c r="C319" s="210">
        <v>0</v>
      </c>
      <c r="D319" s="163"/>
      <c r="E319" s="218" t="e">
        <f t="shared" si="7"/>
        <v>#DIV/0!</v>
      </c>
    </row>
    <row r="320" spans="1:5" ht="12.75">
      <c r="A320" s="187">
        <v>3239</v>
      </c>
      <c r="B320" s="108" t="s">
        <v>80</v>
      </c>
      <c r="C320" s="210">
        <v>10000</v>
      </c>
      <c r="D320" s="163">
        <v>950</v>
      </c>
      <c r="E320" s="218">
        <f t="shared" si="7"/>
        <v>9.5</v>
      </c>
    </row>
    <row r="321" spans="1:5" ht="12.75">
      <c r="A321" s="170">
        <v>329</v>
      </c>
      <c r="B321" s="112" t="s">
        <v>82</v>
      </c>
      <c r="C321" s="178">
        <f>C323+C322</f>
        <v>23000</v>
      </c>
      <c r="D321" s="178">
        <f>SUM(D322:D323)</f>
        <v>20085</v>
      </c>
      <c r="E321" s="164">
        <f t="shared" si="7"/>
        <v>87.32608695652175</v>
      </c>
    </row>
    <row r="322" spans="1:5" ht="12.75">
      <c r="A322" s="187">
        <v>3295</v>
      </c>
      <c r="B322" s="108" t="s">
        <v>270</v>
      </c>
      <c r="C322" s="210">
        <v>8000</v>
      </c>
      <c r="D322" s="163">
        <v>4778</v>
      </c>
      <c r="E322" s="213"/>
    </row>
    <row r="323" spans="1:5" ht="12.75">
      <c r="A323" s="187">
        <v>3299</v>
      </c>
      <c r="B323" s="108" t="s">
        <v>82</v>
      </c>
      <c r="C323" s="210">
        <v>15000</v>
      </c>
      <c r="D323" s="163">
        <v>15307</v>
      </c>
      <c r="E323" s="213"/>
    </row>
    <row r="324" spans="1:5" ht="12.75">
      <c r="A324" s="190"/>
      <c r="B324" s="108"/>
      <c r="C324" s="163"/>
      <c r="D324" s="163"/>
      <c r="E324" s="213"/>
    </row>
    <row r="325" spans="1:5" ht="12.75">
      <c r="A325" s="170" t="s">
        <v>124</v>
      </c>
      <c r="B325" s="35" t="s">
        <v>167</v>
      </c>
      <c r="C325" s="178">
        <f>C326</f>
        <v>3802500</v>
      </c>
      <c r="D325" s="178">
        <f>D327</f>
        <v>2691086</v>
      </c>
      <c r="E325" s="164">
        <f>D325/C325*100</f>
        <v>70.77149243918474</v>
      </c>
    </row>
    <row r="326" spans="1:5" ht="12.75" hidden="1">
      <c r="A326" s="170">
        <v>3</v>
      </c>
      <c r="B326" s="35" t="s">
        <v>63</v>
      </c>
      <c r="C326" s="178">
        <f>C327</f>
        <v>3802500</v>
      </c>
      <c r="D326" s="178"/>
      <c r="E326" s="164">
        <f>D326/C326*100</f>
        <v>0</v>
      </c>
    </row>
    <row r="327" spans="1:5" ht="12.75">
      <c r="A327" s="170">
        <v>32</v>
      </c>
      <c r="B327" s="35" t="s">
        <v>4</v>
      </c>
      <c r="C327" s="178">
        <f>C328+C331</f>
        <v>3802500</v>
      </c>
      <c r="D327" s="178">
        <f>D328+D331</f>
        <v>2691086</v>
      </c>
      <c r="E327" s="164">
        <f>D327/C327*100</f>
        <v>70.77149243918474</v>
      </c>
    </row>
    <row r="328" spans="1:5" ht="12.75">
      <c r="A328" s="170">
        <v>323</v>
      </c>
      <c r="B328" s="113" t="s">
        <v>12</v>
      </c>
      <c r="C328" s="178">
        <f>SUM(C329:C330)</f>
        <v>3752500</v>
      </c>
      <c r="D328" s="178">
        <f>SUM(D329:D330)</f>
        <v>2656161</v>
      </c>
      <c r="E328" s="164">
        <f>D328/C328*100</f>
        <v>70.7837708194537</v>
      </c>
    </row>
    <row r="329" spans="1:5" ht="12.75">
      <c r="A329" s="187">
        <v>3237</v>
      </c>
      <c r="B329" s="108" t="s">
        <v>137</v>
      </c>
      <c r="C329" s="210">
        <v>1000000</v>
      </c>
      <c r="D329" s="163">
        <v>462532</v>
      </c>
      <c r="E329" s="213"/>
    </row>
    <row r="330" spans="1:5" ht="12.75">
      <c r="A330" s="187">
        <v>3239</v>
      </c>
      <c r="B330" s="108" t="s">
        <v>80</v>
      </c>
      <c r="C330" s="210">
        <v>2752500</v>
      </c>
      <c r="D330" s="163">
        <v>2193629</v>
      </c>
      <c r="E330" s="213"/>
    </row>
    <row r="331" spans="1:5" ht="12.75">
      <c r="A331" s="170">
        <v>329</v>
      </c>
      <c r="B331" s="113" t="s">
        <v>82</v>
      </c>
      <c r="C331" s="178">
        <f>C332+C333</f>
        <v>50000</v>
      </c>
      <c r="D331" s="178">
        <f>SUM(D332:D333)</f>
        <v>34925</v>
      </c>
      <c r="E331" s="164">
        <f>D331/C331*100</f>
        <v>69.85</v>
      </c>
    </row>
    <row r="332" spans="1:5" ht="12.75">
      <c r="A332" s="190">
        <v>3295</v>
      </c>
      <c r="B332" s="108" t="s">
        <v>270</v>
      </c>
      <c r="C332" s="210">
        <v>40000</v>
      </c>
      <c r="D332" s="163">
        <v>34925</v>
      </c>
      <c r="E332" s="213"/>
    </row>
    <row r="333" spans="1:5" ht="12.75" hidden="1">
      <c r="A333" s="190">
        <v>3299</v>
      </c>
      <c r="B333" s="108" t="s">
        <v>82</v>
      </c>
      <c r="C333" s="210">
        <v>10000</v>
      </c>
      <c r="D333" s="163">
        <v>0</v>
      </c>
      <c r="E333" s="213">
        <f>D333/C333*100</f>
        <v>0</v>
      </c>
    </row>
    <row r="334" spans="1:5" ht="12.75">
      <c r="A334" s="190"/>
      <c r="B334" s="108"/>
      <c r="C334" s="163"/>
      <c r="D334" s="163"/>
      <c r="E334" s="164"/>
    </row>
    <row r="335" spans="1:5" ht="12.75">
      <c r="A335" s="170" t="s">
        <v>142</v>
      </c>
      <c r="B335" s="35" t="s">
        <v>168</v>
      </c>
      <c r="C335" s="178">
        <f>C336</f>
        <v>3000000</v>
      </c>
      <c r="D335" s="178">
        <f>D337+D340</f>
        <v>1637640</v>
      </c>
      <c r="E335" s="164">
        <f>D335/C335*100</f>
        <v>54.588</v>
      </c>
    </row>
    <row r="336" spans="1:5" ht="12.75" hidden="1">
      <c r="A336" s="170">
        <v>3</v>
      </c>
      <c r="B336" s="35" t="s">
        <v>63</v>
      </c>
      <c r="C336" s="178">
        <f>C337+C340</f>
        <v>3000000</v>
      </c>
      <c r="D336" s="178"/>
      <c r="E336" s="164">
        <f>D336/C336*100</f>
        <v>0</v>
      </c>
    </row>
    <row r="337" spans="1:5" ht="12.75">
      <c r="A337" s="170">
        <v>32</v>
      </c>
      <c r="B337" s="35" t="s">
        <v>4</v>
      </c>
      <c r="C337" s="178">
        <f>C338</f>
        <v>2050000</v>
      </c>
      <c r="D337" s="178">
        <f>D338</f>
        <v>1429340</v>
      </c>
      <c r="E337" s="164">
        <f>D337/C337*100</f>
        <v>69.72390243902439</v>
      </c>
    </row>
    <row r="338" spans="1:5" ht="12.75">
      <c r="A338" s="170">
        <v>329</v>
      </c>
      <c r="B338" s="35" t="s">
        <v>82</v>
      </c>
      <c r="C338" s="178">
        <f>C339</f>
        <v>2050000</v>
      </c>
      <c r="D338" s="178">
        <f>D339</f>
        <v>1429340</v>
      </c>
      <c r="E338" s="164">
        <f>D338/C338*100</f>
        <v>69.72390243902439</v>
      </c>
    </row>
    <row r="339" spans="1:5" ht="12.75">
      <c r="A339" s="187">
        <v>3299</v>
      </c>
      <c r="B339" s="108" t="s">
        <v>82</v>
      </c>
      <c r="C339" s="210">
        <v>2050000</v>
      </c>
      <c r="D339" s="163">
        <v>1429340</v>
      </c>
      <c r="E339" s="213"/>
    </row>
    <row r="340" spans="1:5" ht="12.75">
      <c r="A340" s="170">
        <v>38</v>
      </c>
      <c r="B340" s="35" t="s">
        <v>88</v>
      </c>
      <c r="C340" s="178">
        <f>C341</f>
        <v>950000</v>
      </c>
      <c r="D340" s="178">
        <f>D341</f>
        <v>208300</v>
      </c>
      <c r="E340" s="164">
        <f>D340/C340*100</f>
        <v>21.926315789473687</v>
      </c>
    </row>
    <row r="341" spans="1:5" ht="12.75">
      <c r="A341" s="170">
        <v>383</v>
      </c>
      <c r="B341" s="35" t="s">
        <v>182</v>
      </c>
      <c r="C341" s="178">
        <f>C342</f>
        <v>950000</v>
      </c>
      <c r="D341" s="178">
        <f>D342</f>
        <v>208300</v>
      </c>
      <c r="E341" s="164">
        <f>D341/C341*100</f>
        <v>21.926315789473687</v>
      </c>
    </row>
    <row r="342" spans="1:5" ht="12.75">
      <c r="A342" s="187">
        <v>3831</v>
      </c>
      <c r="B342" s="108" t="s">
        <v>176</v>
      </c>
      <c r="C342" s="210">
        <v>950000</v>
      </c>
      <c r="D342" s="163">
        <v>208300</v>
      </c>
      <c r="E342" s="213"/>
    </row>
    <row r="343" spans="1:5" ht="12.75">
      <c r="A343" s="170"/>
      <c r="B343" s="35"/>
      <c r="C343" s="178"/>
      <c r="D343" s="178"/>
      <c r="E343" s="164"/>
    </row>
    <row r="344" spans="1:6" s="173" customFormat="1" ht="12.75">
      <c r="A344" s="172">
        <v>104</v>
      </c>
      <c r="B344" s="107" t="s">
        <v>144</v>
      </c>
      <c r="C344" s="152">
        <f>C346+C360+C375+C387+C392+C397+C402+C407+C412+C417+C422+C427+C432+C437+C442+C452+C464+C469+C474+C479+C484+C489+C494+C499+C504+C509+C514+C529+C538+C543+C548+C553+C558+C563+C568+C573+C578+C601+C607+C612+C617+C622+C627+C637+C662</f>
        <v>1707783700</v>
      </c>
      <c r="D344" s="152">
        <f>D346+D360+D375+D387+D392+D397+D402+D407+D412+D417+D422+D432+D437+D442+D452+D464+D469+D474+D479+D484+D489+D494+D499+D504+D509+D514+D427++D529+D538+D543+D548+D553+D558+D563+D568+D573+D578+D601+D607+D612+D617+D622+D627+D637+D662</f>
        <v>1724115524</v>
      </c>
      <c r="E344" s="164">
        <f>D344/C344*100</f>
        <v>100.95631689188743</v>
      </c>
      <c r="F344" s="173" t="str">
        <f aca="true" t="shared" si="8" ref="F344:F407">LEFT(A344,1)</f>
        <v>1</v>
      </c>
    </row>
    <row r="345" spans="1:7" ht="12.75">
      <c r="A345" s="190"/>
      <c r="B345" s="108"/>
      <c r="C345" s="163"/>
      <c r="D345" s="163"/>
      <c r="E345" s="164"/>
      <c r="F345" s="173">
        <f t="shared" si="8"/>
      </c>
      <c r="G345" s="173"/>
    </row>
    <row r="346" spans="1:7" ht="38.25" customHeight="1">
      <c r="A346" s="113" t="s">
        <v>218</v>
      </c>
      <c r="B346" s="35" t="s">
        <v>335</v>
      </c>
      <c r="C346" s="178">
        <f>C348+C356+C353</f>
        <v>123429000</v>
      </c>
      <c r="D346" s="178">
        <f>D348+D353+D356</f>
        <v>104756851</v>
      </c>
      <c r="E346" s="164">
        <f>D346/C346*100</f>
        <v>84.87215403187257</v>
      </c>
      <c r="F346" s="173" t="str">
        <f t="shared" si="8"/>
        <v>K</v>
      </c>
      <c r="G346" s="173"/>
    </row>
    <row r="347" spans="1:7" ht="12.75" hidden="1">
      <c r="A347" s="170">
        <v>4</v>
      </c>
      <c r="B347" s="35" t="s">
        <v>92</v>
      </c>
      <c r="C347" s="178" t="e">
        <f>#REF!</f>
        <v>#REF!</v>
      </c>
      <c r="D347" s="178"/>
      <c r="E347" s="164" t="e">
        <f>D347/C347*100</f>
        <v>#REF!</v>
      </c>
      <c r="F347" s="173" t="str">
        <f t="shared" si="8"/>
        <v>4</v>
      </c>
      <c r="G347" s="173"/>
    </row>
    <row r="348" spans="1:7" ht="12.75">
      <c r="A348" s="170">
        <v>36</v>
      </c>
      <c r="B348" s="35" t="s">
        <v>354</v>
      </c>
      <c r="C348" s="178">
        <f>C349</f>
        <v>651000</v>
      </c>
      <c r="D348" s="178">
        <f>D349</f>
        <v>496466</v>
      </c>
      <c r="E348" s="164">
        <f>D348/C348*100</f>
        <v>76.26205837173579</v>
      </c>
      <c r="F348" s="173" t="str">
        <f t="shared" si="8"/>
        <v>3</v>
      </c>
      <c r="G348" s="173"/>
    </row>
    <row r="349" spans="1:7" ht="12.75">
      <c r="A349" s="170">
        <v>363</v>
      </c>
      <c r="B349" s="35" t="s">
        <v>355</v>
      </c>
      <c r="C349" s="178">
        <f>C350</f>
        <v>651000</v>
      </c>
      <c r="D349" s="178">
        <f>D350</f>
        <v>496466</v>
      </c>
      <c r="E349" s="164">
        <f>D349/C349*100</f>
        <v>76.26205837173579</v>
      </c>
      <c r="F349" s="173" t="str">
        <f t="shared" si="8"/>
        <v>3</v>
      </c>
      <c r="G349" s="173"/>
    </row>
    <row r="350" spans="1:7" ht="12.75">
      <c r="A350" s="190">
        <v>3632</v>
      </c>
      <c r="B350" s="108" t="s">
        <v>281</v>
      </c>
      <c r="C350" s="178">
        <f>SUM(C351:C352)</f>
        <v>651000</v>
      </c>
      <c r="D350" s="178">
        <f>D351+D352</f>
        <v>496466</v>
      </c>
      <c r="E350" s="164">
        <f>D350/C350*100</f>
        <v>76.26205837173579</v>
      </c>
      <c r="F350" s="173" t="str">
        <f t="shared" si="8"/>
        <v>3</v>
      </c>
      <c r="G350" s="173"/>
    </row>
    <row r="351" spans="1:7" ht="12.75">
      <c r="A351" s="190"/>
      <c r="B351" s="108" t="s">
        <v>356</v>
      </c>
      <c r="C351" s="214">
        <v>500000</v>
      </c>
      <c r="D351" s="179">
        <v>496466</v>
      </c>
      <c r="E351" s="213"/>
      <c r="F351" s="173">
        <f t="shared" si="8"/>
      </c>
      <c r="G351" s="173"/>
    </row>
    <row r="352" spans="1:7" ht="12.75" hidden="1">
      <c r="A352" s="190"/>
      <c r="B352" s="108" t="s">
        <v>388</v>
      </c>
      <c r="C352" s="214">
        <v>151000</v>
      </c>
      <c r="D352" s="179">
        <v>0</v>
      </c>
      <c r="E352" s="213">
        <f>D352/C352*100</f>
        <v>0</v>
      </c>
      <c r="F352" s="173">
        <f t="shared" si="8"/>
      </c>
      <c r="G352" s="173"/>
    </row>
    <row r="353" spans="1:7" ht="12.75">
      <c r="A353" s="170">
        <v>38</v>
      </c>
      <c r="B353" s="35" t="s">
        <v>88</v>
      </c>
      <c r="C353" s="178">
        <f>C354</f>
        <v>1675000</v>
      </c>
      <c r="D353" s="178">
        <f>D354</f>
        <v>1674508</v>
      </c>
      <c r="E353" s="164">
        <f>D353/C353*100</f>
        <v>99.97062686567165</v>
      </c>
      <c r="F353" s="173" t="str">
        <f t="shared" si="8"/>
        <v>3</v>
      </c>
      <c r="G353" s="173"/>
    </row>
    <row r="354" spans="1:7" ht="12.75">
      <c r="A354" s="170">
        <v>386</v>
      </c>
      <c r="B354" s="35" t="s">
        <v>91</v>
      </c>
      <c r="C354" s="178">
        <f>C355</f>
        <v>1675000</v>
      </c>
      <c r="D354" s="178">
        <f>D355</f>
        <v>1674508</v>
      </c>
      <c r="E354" s="164">
        <f>D354/C354*100</f>
        <v>99.97062686567165</v>
      </c>
      <c r="F354" s="173" t="str">
        <f t="shared" si="8"/>
        <v>3</v>
      </c>
      <c r="G354" s="173"/>
    </row>
    <row r="355" spans="1:7" ht="12.75">
      <c r="A355" s="190">
        <v>3862</v>
      </c>
      <c r="B355" s="108" t="s">
        <v>132</v>
      </c>
      <c r="C355" s="214">
        <v>1675000</v>
      </c>
      <c r="D355" s="179">
        <v>1674508</v>
      </c>
      <c r="E355" s="213"/>
      <c r="F355" s="173" t="str">
        <f t="shared" si="8"/>
        <v>3</v>
      </c>
      <c r="G355" s="173"/>
    </row>
    <row r="356" spans="1:7" ht="12.75">
      <c r="A356" s="170">
        <v>45</v>
      </c>
      <c r="B356" s="35" t="s">
        <v>33</v>
      </c>
      <c r="C356" s="178">
        <f>C357</f>
        <v>121103000</v>
      </c>
      <c r="D356" s="178">
        <f>D357</f>
        <v>102585877</v>
      </c>
      <c r="E356" s="164">
        <f>D356/C356*100</f>
        <v>84.709608349917</v>
      </c>
      <c r="F356" s="173" t="str">
        <f t="shared" si="8"/>
        <v>4</v>
      </c>
      <c r="G356" s="173"/>
    </row>
    <row r="357" spans="1:7" ht="12.75">
      <c r="A357" s="170">
        <v>451</v>
      </c>
      <c r="B357" s="35" t="s">
        <v>186</v>
      </c>
      <c r="C357" s="178">
        <f>C358</f>
        <v>121103000</v>
      </c>
      <c r="D357" s="178">
        <f>D358</f>
        <v>102585877</v>
      </c>
      <c r="E357" s="164">
        <f>D357/C357*100</f>
        <v>84.709608349917</v>
      </c>
      <c r="F357" s="173" t="str">
        <f t="shared" si="8"/>
        <v>4</v>
      </c>
      <c r="G357" s="173"/>
    </row>
    <row r="358" spans="1:7" ht="12.75">
      <c r="A358" s="190">
        <v>4511</v>
      </c>
      <c r="B358" s="108" t="s">
        <v>0</v>
      </c>
      <c r="C358" s="210">
        <v>121103000</v>
      </c>
      <c r="D358" s="163">
        <v>102585877</v>
      </c>
      <c r="E358" s="213"/>
      <c r="F358" s="173" t="str">
        <f t="shared" si="8"/>
        <v>4</v>
      </c>
      <c r="G358" s="173"/>
    </row>
    <row r="359" spans="1:7" ht="12.75">
      <c r="A359" s="190"/>
      <c r="B359" s="108"/>
      <c r="C359" s="163"/>
      <c r="D359" s="163"/>
      <c r="E359" s="164"/>
      <c r="F359" s="173">
        <f t="shared" si="8"/>
      </c>
      <c r="G359" s="173"/>
    </row>
    <row r="360" spans="1:7" ht="38.25">
      <c r="A360" s="113" t="s">
        <v>219</v>
      </c>
      <c r="B360" s="35" t="s">
        <v>336</v>
      </c>
      <c r="C360" s="178">
        <f>C362+C368+C371+C365</f>
        <v>18671000</v>
      </c>
      <c r="D360" s="178">
        <f>D362+D368+D371</f>
        <v>13609508</v>
      </c>
      <c r="E360" s="164">
        <f>D360/C360*100</f>
        <v>72.89115740988699</v>
      </c>
      <c r="F360" s="173" t="str">
        <f t="shared" si="8"/>
        <v>K</v>
      </c>
      <c r="G360" s="173"/>
    </row>
    <row r="361" spans="1:7" ht="12.75" hidden="1">
      <c r="A361" s="170">
        <v>4</v>
      </c>
      <c r="B361" s="35" t="s">
        <v>92</v>
      </c>
      <c r="C361" s="178">
        <f>C371</f>
        <v>14714887</v>
      </c>
      <c r="D361" s="178"/>
      <c r="E361" s="164">
        <f>D361/C361*100</f>
        <v>0</v>
      </c>
      <c r="F361" s="173" t="str">
        <f t="shared" si="8"/>
        <v>4</v>
      </c>
      <c r="G361" s="173"/>
    </row>
    <row r="362" spans="1:7" ht="12.75">
      <c r="A362" s="170">
        <v>36</v>
      </c>
      <c r="B362" s="35" t="s">
        <v>354</v>
      </c>
      <c r="C362" s="178">
        <f>C363</f>
        <v>742113</v>
      </c>
      <c r="D362" s="178">
        <f>D363</f>
        <v>742113</v>
      </c>
      <c r="E362" s="164">
        <f>D362/C362*100</f>
        <v>100</v>
      </c>
      <c r="F362" s="173" t="str">
        <f t="shared" si="8"/>
        <v>3</v>
      </c>
      <c r="G362" s="173"/>
    </row>
    <row r="363" spans="1:7" ht="12.75">
      <c r="A363" s="170">
        <v>363</v>
      </c>
      <c r="B363" s="35" t="s">
        <v>354</v>
      </c>
      <c r="C363" s="178">
        <f>C364</f>
        <v>742113</v>
      </c>
      <c r="D363" s="178">
        <f>D364</f>
        <v>742113</v>
      </c>
      <c r="E363" s="164">
        <f>D363/C363*100</f>
        <v>100</v>
      </c>
      <c r="F363" s="173" t="str">
        <f t="shared" si="8"/>
        <v>3</v>
      </c>
      <c r="G363" s="173"/>
    </row>
    <row r="364" spans="1:7" ht="12.75">
      <c r="A364" s="190">
        <v>3632</v>
      </c>
      <c r="B364" s="108" t="s">
        <v>281</v>
      </c>
      <c r="C364" s="214">
        <v>742113</v>
      </c>
      <c r="D364" s="179">
        <v>742113</v>
      </c>
      <c r="E364" s="213"/>
      <c r="F364" s="173" t="str">
        <f t="shared" si="8"/>
        <v>3</v>
      </c>
      <c r="G364" s="173"/>
    </row>
    <row r="365" spans="1:7" ht="12.75">
      <c r="A365" s="170">
        <v>38</v>
      </c>
      <c r="B365" s="170" t="s">
        <v>88</v>
      </c>
      <c r="C365" s="178">
        <f>C366</f>
        <v>14000</v>
      </c>
      <c r="D365" s="178">
        <f>D366</f>
        <v>0</v>
      </c>
      <c r="E365" s="164">
        <f>D365/C365*100</f>
        <v>0</v>
      </c>
      <c r="F365" s="173" t="str">
        <f t="shared" si="8"/>
        <v>3</v>
      </c>
      <c r="G365" s="173"/>
    </row>
    <row r="366" spans="1:7" ht="12.75">
      <c r="A366" s="170">
        <v>386</v>
      </c>
      <c r="B366" s="170" t="s">
        <v>91</v>
      </c>
      <c r="C366" s="178">
        <f>C367</f>
        <v>14000</v>
      </c>
      <c r="D366" s="178">
        <f>D367</f>
        <v>0</v>
      </c>
      <c r="E366" s="164">
        <f>D366/C366*100</f>
        <v>0</v>
      </c>
      <c r="F366" s="173" t="str">
        <f t="shared" si="8"/>
        <v>3</v>
      </c>
      <c r="G366" s="173"/>
    </row>
    <row r="367" spans="1:7" ht="12.75" hidden="1">
      <c r="A367" s="190">
        <v>3862</v>
      </c>
      <c r="B367" s="108" t="s">
        <v>132</v>
      </c>
      <c r="C367" s="214">
        <v>14000</v>
      </c>
      <c r="D367" s="179"/>
      <c r="E367" s="164"/>
      <c r="F367" s="173" t="str">
        <f t="shared" si="8"/>
        <v>3</v>
      </c>
      <c r="G367" s="173"/>
    </row>
    <row r="368" spans="1:7" ht="12.75">
      <c r="A368" s="170">
        <v>42</v>
      </c>
      <c r="B368" s="35" t="s">
        <v>21</v>
      </c>
      <c r="C368" s="178">
        <f>C369</f>
        <v>3200000</v>
      </c>
      <c r="D368" s="178">
        <f>D369</f>
        <v>1683581</v>
      </c>
      <c r="E368" s="164">
        <f>D368/C368*100</f>
        <v>52.61190625</v>
      </c>
      <c r="F368" s="173" t="str">
        <f t="shared" si="8"/>
        <v>4</v>
      </c>
      <c r="G368" s="173"/>
    </row>
    <row r="369" spans="1:7" ht="12.75">
      <c r="A369" s="170">
        <v>421</v>
      </c>
      <c r="B369" s="35" t="s">
        <v>22</v>
      </c>
      <c r="C369" s="178">
        <f>C370</f>
        <v>3200000</v>
      </c>
      <c r="D369" s="178">
        <f>D370</f>
        <v>1683581</v>
      </c>
      <c r="E369" s="164">
        <f>D369/C369*100</f>
        <v>52.61190625</v>
      </c>
      <c r="F369" s="173" t="str">
        <f t="shared" si="8"/>
        <v>4</v>
      </c>
      <c r="G369" s="173"/>
    </row>
    <row r="370" spans="1:7" ht="12.75">
      <c r="A370" s="190">
        <v>4214</v>
      </c>
      <c r="B370" s="108" t="s">
        <v>26</v>
      </c>
      <c r="C370" s="214">
        <v>3200000</v>
      </c>
      <c r="D370" s="179">
        <v>1683581</v>
      </c>
      <c r="E370" s="213"/>
      <c r="F370" s="173" t="str">
        <f t="shared" si="8"/>
        <v>4</v>
      </c>
      <c r="G370" s="173"/>
    </row>
    <row r="371" spans="1:7" ht="12.75">
      <c r="A371" s="170">
        <v>45</v>
      </c>
      <c r="B371" s="35" t="s">
        <v>33</v>
      </c>
      <c r="C371" s="178">
        <f>C372</f>
        <v>14714887</v>
      </c>
      <c r="D371" s="178">
        <f>D372</f>
        <v>11183814</v>
      </c>
      <c r="E371" s="164">
        <f>D371/C371*100</f>
        <v>76.00339710389893</v>
      </c>
      <c r="F371" s="173" t="str">
        <f t="shared" si="8"/>
        <v>4</v>
      </c>
      <c r="G371" s="173"/>
    </row>
    <row r="372" spans="1:7" ht="12.75">
      <c r="A372" s="170">
        <v>451</v>
      </c>
      <c r="B372" s="35" t="s">
        <v>186</v>
      </c>
      <c r="C372" s="178">
        <f>C373</f>
        <v>14714887</v>
      </c>
      <c r="D372" s="178">
        <f>D373</f>
        <v>11183814</v>
      </c>
      <c r="E372" s="164">
        <f>D372/C372*100</f>
        <v>76.00339710389893</v>
      </c>
      <c r="F372" s="173" t="str">
        <f t="shared" si="8"/>
        <v>4</v>
      </c>
      <c r="G372" s="173"/>
    </row>
    <row r="373" spans="1:7" ht="12.75">
      <c r="A373" s="190">
        <v>4511</v>
      </c>
      <c r="B373" s="108" t="s">
        <v>0</v>
      </c>
      <c r="C373" s="210">
        <v>14714887</v>
      </c>
      <c r="D373" s="163">
        <v>11183814</v>
      </c>
      <c r="E373" s="213"/>
      <c r="F373" s="173" t="str">
        <f t="shared" si="8"/>
        <v>4</v>
      </c>
      <c r="G373" s="173"/>
    </row>
    <row r="374" spans="1:7" ht="12.75">
      <c r="A374" s="190"/>
      <c r="B374" s="108"/>
      <c r="C374" s="163"/>
      <c r="D374" s="163"/>
      <c r="E374" s="164"/>
      <c r="F374" s="173">
        <f t="shared" si="8"/>
      </c>
      <c r="G374" s="173"/>
    </row>
    <row r="375" spans="1:7" ht="12.75">
      <c r="A375" s="170" t="s">
        <v>125</v>
      </c>
      <c r="B375" s="105" t="s">
        <v>169</v>
      </c>
      <c r="C375" s="178">
        <f>C377+C380+C383</f>
        <v>404955250</v>
      </c>
      <c r="D375" s="178">
        <f>D377+D380+D383</f>
        <v>455512957</v>
      </c>
      <c r="E375" s="164">
        <f>D375/C375*100</f>
        <v>112.48476393379268</v>
      </c>
      <c r="F375" s="173" t="str">
        <f t="shared" si="8"/>
        <v>K</v>
      </c>
      <c r="G375" s="173"/>
    </row>
    <row r="376" spans="1:7" ht="13.5" customHeight="1" hidden="1">
      <c r="A376" s="170">
        <v>3</v>
      </c>
      <c r="B376" s="105" t="s">
        <v>63</v>
      </c>
      <c r="C376" s="178">
        <f>C377+C380</f>
        <v>59275250</v>
      </c>
      <c r="D376" s="178"/>
      <c r="E376" s="164">
        <f>D376/C376*100</f>
        <v>0</v>
      </c>
      <c r="F376" s="173" t="str">
        <f t="shared" si="8"/>
        <v>3</v>
      </c>
      <c r="G376" s="173"/>
    </row>
    <row r="377" spans="1:7" ht="12.75">
      <c r="A377" s="170">
        <v>36</v>
      </c>
      <c r="B377" s="105" t="s">
        <v>354</v>
      </c>
      <c r="C377" s="178">
        <f>C378</f>
        <v>2090000</v>
      </c>
      <c r="D377" s="178">
        <f>D378</f>
        <v>2001762</v>
      </c>
      <c r="E377" s="164">
        <f>D377/C377*100</f>
        <v>95.77808612440192</v>
      </c>
      <c r="F377" s="173" t="str">
        <f t="shared" si="8"/>
        <v>3</v>
      </c>
      <c r="G377" s="173"/>
    </row>
    <row r="378" spans="1:7" ht="12.75">
      <c r="A378" s="170">
        <v>363</v>
      </c>
      <c r="B378" s="105" t="s">
        <v>282</v>
      </c>
      <c r="C378" s="178">
        <f>C379</f>
        <v>2090000</v>
      </c>
      <c r="D378" s="178">
        <f>D379</f>
        <v>2001762</v>
      </c>
      <c r="E378" s="164">
        <f>D378/C378*100</f>
        <v>95.77808612440192</v>
      </c>
      <c r="F378" s="173" t="str">
        <f t="shared" si="8"/>
        <v>3</v>
      </c>
      <c r="G378" s="173"/>
    </row>
    <row r="379" spans="1:7" ht="12.75">
      <c r="A379" s="187">
        <v>3632</v>
      </c>
      <c r="B379" s="108" t="s">
        <v>281</v>
      </c>
      <c r="C379" s="210">
        <v>2090000</v>
      </c>
      <c r="D379" s="163">
        <v>2001762</v>
      </c>
      <c r="E379" s="213"/>
      <c r="F379" s="173" t="str">
        <f t="shared" si="8"/>
        <v>3</v>
      </c>
      <c r="G379" s="173"/>
    </row>
    <row r="380" spans="1:7" ht="12.75">
      <c r="A380" s="170">
        <v>38</v>
      </c>
      <c r="B380" s="105" t="s">
        <v>88</v>
      </c>
      <c r="C380" s="178">
        <f>C381</f>
        <v>57185250</v>
      </c>
      <c r="D380" s="178">
        <f>D381</f>
        <v>50444609</v>
      </c>
      <c r="E380" s="164">
        <f>D380/C380*100</f>
        <v>88.21262301030423</v>
      </c>
      <c r="F380" s="173" t="str">
        <f t="shared" si="8"/>
        <v>3</v>
      </c>
      <c r="G380" s="173"/>
    </row>
    <row r="381" spans="1:7" ht="12.75">
      <c r="A381" s="170">
        <v>386</v>
      </c>
      <c r="B381" s="105" t="s">
        <v>91</v>
      </c>
      <c r="C381" s="178">
        <f>C382</f>
        <v>57185250</v>
      </c>
      <c r="D381" s="178">
        <f>D382</f>
        <v>50444609</v>
      </c>
      <c r="E381" s="164">
        <f>D381/C381*100</f>
        <v>88.21262301030423</v>
      </c>
      <c r="F381" s="173" t="str">
        <f t="shared" si="8"/>
        <v>3</v>
      </c>
      <c r="G381" s="173"/>
    </row>
    <row r="382" spans="1:7" ht="12.75">
      <c r="A382" s="187">
        <v>3862</v>
      </c>
      <c r="B382" s="108" t="s">
        <v>132</v>
      </c>
      <c r="C382" s="210">
        <v>57185250</v>
      </c>
      <c r="D382" s="163">
        <v>50444609</v>
      </c>
      <c r="E382" s="213"/>
      <c r="F382" s="173" t="str">
        <f t="shared" si="8"/>
        <v>3</v>
      </c>
      <c r="G382" s="173"/>
    </row>
    <row r="383" spans="1:7" ht="12.75">
      <c r="A383" s="170">
        <v>42</v>
      </c>
      <c r="B383" s="105" t="s">
        <v>21</v>
      </c>
      <c r="C383" s="44">
        <f>C384</f>
        <v>345680000</v>
      </c>
      <c r="D383" s="44">
        <f>D384</f>
        <v>403066586</v>
      </c>
      <c r="E383" s="164">
        <f>D383/C383*100</f>
        <v>116.60107208979402</v>
      </c>
      <c r="F383" s="173" t="str">
        <f t="shared" si="8"/>
        <v>4</v>
      </c>
      <c r="G383" s="173"/>
    </row>
    <row r="384" spans="1:7" ht="12.75">
      <c r="A384" s="170">
        <v>421</v>
      </c>
      <c r="B384" s="170" t="s">
        <v>22</v>
      </c>
      <c r="C384" s="44">
        <f>C385</f>
        <v>345680000</v>
      </c>
      <c r="D384" s="44">
        <f>D385</f>
        <v>403066586</v>
      </c>
      <c r="E384" s="164">
        <f>D384/C384*100</f>
        <v>116.60107208979402</v>
      </c>
      <c r="F384" s="173" t="str">
        <f t="shared" si="8"/>
        <v>4</v>
      </c>
      <c r="G384" s="173"/>
    </row>
    <row r="385" spans="1:7" ht="12.75">
      <c r="A385" s="187">
        <v>4214</v>
      </c>
      <c r="B385" s="108" t="s">
        <v>26</v>
      </c>
      <c r="C385" s="210">
        <v>345680000</v>
      </c>
      <c r="D385" s="163">
        <v>403066586</v>
      </c>
      <c r="E385" s="213"/>
      <c r="F385" s="173" t="str">
        <f t="shared" si="8"/>
        <v>4</v>
      </c>
      <c r="G385" s="173"/>
    </row>
    <row r="386" spans="1:7" ht="12.75">
      <c r="A386" s="187"/>
      <c r="B386" s="108"/>
      <c r="C386" s="163"/>
      <c r="D386" s="163"/>
      <c r="E386" s="164"/>
      <c r="F386" s="173">
        <f t="shared" si="8"/>
      </c>
      <c r="G386" s="173"/>
    </row>
    <row r="387" spans="1:7" ht="25.5">
      <c r="A387" s="170" t="s">
        <v>235</v>
      </c>
      <c r="B387" s="35" t="s">
        <v>329</v>
      </c>
      <c r="C387" s="178">
        <f aca="true" t="shared" si="9" ref="C387:D389">C388</f>
        <v>14500000</v>
      </c>
      <c r="D387" s="178">
        <f t="shared" si="9"/>
        <v>8852321</v>
      </c>
      <c r="E387" s="164">
        <f>D387/C387*100</f>
        <v>61.05048965517241</v>
      </c>
      <c r="F387" s="173" t="str">
        <f t="shared" si="8"/>
        <v>K</v>
      </c>
      <c r="G387" s="173"/>
    </row>
    <row r="388" spans="1:7" ht="12.75">
      <c r="A388" s="170">
        <v>38</v>
      </c>
      <c r="B388" s="105" t="s">
        <v>88</v>
      </c>
      <c r="C388" s="178">
        <f t="shared" si="9"/>
        <v>14500000</v>
      </c>
      <c r="D388" s="178">
        <f t="shared" si="9"/>
        <v>8852321</v>
      </c>
      <c r="E388" s="164">
        <f>D388/C388*100</f>
        <v>61.05048965517241</v>
      </c>
      <c r="F388" s="173" t="str">
        <f t="shared" si="8"/>
        <v>3</v>
      </c>
      <c r="G388" s="173"/>
    </row>
    <row r="389" spans="1:7" ht="12.75">
      <c r="A389" s="170">
        <v>386</v>
      </c>
      <c r="B389" s="105" t="s">
        <v>91</v>
      </c>
      <c r="C389" s="178">
        <f t="shared" si="9"/>
        <v>14500000</v>
      </c>
      <c r="D389" s="178">
        <f t="shared" si="9"/>
        <v>8852321</v>
      </c>
      <c r="E389" s="164">
        <f>D389/C389*100</f>
        <v>61.05048965517241</v>
      </c>
      <c r="F389" s="173" t="str">
        <f t="shared" si="8"/>
        <v>3</v>
      </c>
      <c r="G389" s="173"/>
    </row>
    <row r="390" spans="1:7" ht="12.75">
      <c r="A390" s="187">
        <v>3862</v>
      </c>
      <c r="B390" s="108" t="s">
        <v>132</v>
      </c>
      <c r="C390" s="210">
        <v>14500000</v>
      </c>
      <c r="D390" s="163">
        <v>8852321</v>
      </c>
      <c r="E390" s="213"/>
      <c r="F390" s="173" t="str">
        <f t="shared" si="8"/>
        <v>3</v>
      </c>
      <c r="G390" s="173"/>
    </row>
    <row r="391" spans="1:7" ht="12.75">
      <c r="A391" s="187"/>
      <c r="B391" s="108"/>
      <c r="C391" s="163"/>
      <c r="D391" s="163"/>
      <c r="E391" s="164"/>
      <c r="F391" s="173">
        <f t="shared" si="8"/>
      </c>
      <c r="G391" s="173"/>
    </row>
    <row r="392" spans="1:7" ht="12.75">
      <c r="A392" s="170" t="s">
        <v>236</v>
      </c>
      <c r="B392" s="105" t="s">
        <v>303</v>
      </c>
      <c r="C392" s="178">
        <f aca="true" t="shared" si="10" ref="C392:D394">C393</f>
        <v>1425000</v>
      </c>
      <c r="D392" s="178">
        <f t="shared" si="10"/>
        <v>1129975</v>
      </c>
      <c r="E392" s="164">
        <f>D392/C392*100</f>
        <v>79.29649122807018</v>
      </c>
      <c r="F392" s="173" t="str">
        <f t="shared" si="8"/>
        <v>K</v>
      </c>
      <c r="G392" s="173"/>
    </row>
    <row r="393" spans="1:7" ht="12.75">
      <c r="A393" s="170">
        <v>36</v>
      </c>
      <c r="B393" s="105" t="s">
        <v>354</v>
      </c>
      <c r="C393" s="178">
        <f t="shared" si="10"/>
        <v>1425000</v>
      </c>
      <c r="D393" s="178">
        <f t="shared" si="10"/>
        <v>1129975</v>
      </c>
      <c r="E393" s="164">
        <f>D393/C393*100</f>
        <v>79.29649122807018</v>
      </c>
      <c r="F393" s="173" t="str">
        <f t="shared" si="8"/>
        <v>3</v>
      </c>
      <c r="G393" s="173"/>
    </row>
    <row r="394" spans="1:7" ht="12.75">
      <c r="A394" s="170">
        <v>363</v>
      </c>
      <c r="B394" s="105" t="s">
        <v>282</v>
      </c>
      <c r="C394" s="178">
        <f t="shared" si="10"/>
        <v>1425000</v>
      </c>
      <c r="D394" s="178">
        <f t="shared" si="10"/>
        <v>1129975</v>
      </c>
      <c r="E394" s="164">
        <f>D394/C394*100</f>
        <v>79.29649122807018</v>
      </c>
      <c r="F394" s="173" t="str">
        <f t="shared" si="8"/>
        <v>3</v>
      </c>
      <c r="G394" s="173"/>
    </row>
    <row r="395" spans="1:7" ht="12.75">
      <c r="A395" s="187">
        <v>3632</v>
      </c>
      <c r="B395" s="108" t="s">
        <v>281</v>
      </c>
      <c r="C395" s="210">
        <v>1425000</v>
      </c>
      <c r="D395" s="163">
        <v>1129975</v>
      </c>
      <c r="E395" s="213"/>
      <c r="F395" s="173" t="str">
        <f t="shared" si="8"/>
        <v>3</v>
      </c>
      <c r="G395" s="173"/>
    </row>
    <row r="396" spans="1:7" ht="12.75">
      <c r="A396" s="187"/>
      <c r="B396" s="108"/>
      <c r="C396" s="163"/>
      <c r="D396" s="163"/>
      <c r="E396" s="164"/>
      <c r="F396" s="173">
        <f t="shared" si="8"/>
      </c>
      <c r="G396" s="173"/>
    </row>
    <row r="397" spans="1:7" ht="12.75">
      <c r="A397" s="170" t="s">
        <v>237</v>
      </c>
      <c r="B397" s="105" t="s">
        <v>304</v>
      </c>
      <c r="C397" s="178">
        <f aca="true" t="shared" si="11" ref="C397:D399">C398</f>
        <v>16245000</v>
      </c>
      <c r="D397" s="178">
        <f t="shared" si="11"/>
        <v>13763007</v>
      </c>
      <c r="E397" s="164">
        <f>D397/C397*100</f>
        <v>84.72149584487535</v>
      </c>
      <c r="F397" s="173" t="str">
        <f t="shared" si="8"/>
        <v>K</v>
      </c>
      <c r="G397" s="173"/>
    </row>
    <row r="398" spans="1:7" ht="12.75">
      <c r="A398" s="170">
        <v>38</v>
      </c>
      <c r="B398" s="105" t="s">
        <v>88</v>
      </c>
      <c r="C398" s="178">
        <f t="shared" si="11"/>
        <v>16245000</v>
      </c>
      <c r="D398" s="178">
        <f t="shared" si="11"/>
        <v>13763007</v>
      </c>
      <c r="E398" s="164">
        <f>D398/C398*100</f>
        <v>84.72149584487535</v>
      </c>
      <c r="F398" s="173" t="str">
        <f t="shared" si="8"/>
        <v>3</v>
      </c>
      <c r="G398" s="173"/>
    </row>
    <row r="399" spans="1:7" ht="12.75">
      <c r="A399" s="170">
        <v>386</v>
      </c>
      <c r="B399" s="105" t="s">
        <v>91</v>
      </c>
      <c r="C399" s="178">
        <f t="shared" si="11"/>
        <v>16245000</v>
      </c>
      <c r="D399" s="178">
        <f t="shared" si="11"/>
        <v>13763007</v>
      </c>
      <c r="E399" s="164">
        <f>D399/C399*100</f>
        <v>84.72149584487535</v>
      </c>
      <c r="F399" s="173" t="str">
        <f t="shared" si="8"/>
        <v>3</v>
      </c>
      <c r="G399" s="173"/>
    </row>
    <row r="400" spans="1:7" ht="12.75">
      <c r="A400" s="187">
        <v>3862</v>
      </c>
      <c r="B400" s="108" t="s">
        <v>132</v>
      </c>
      <c r="C400" s="210">
        <v>16245000</v>
      </c>
      <c r="D400" s="163">
        <v>13763007</v>
      </c>
      <c r="E400" s="213"/>
      <c r="F400" s="173" t="str">
        <f t="shared" si="8"/>
        <v>3</v>
      </c>
      <c r="G400" s="173"/>
    </row>
    <row r="401" spans="1:7" ht="12.75">
      <c r="A401" s="187"/>
      <c r="B401" s="108"/>
      <c r="C401" s="163"/>
      <c r="D401" s="163"/>
      <c r="E401" s="164"/>
      <c r="F401" s="173">
        <f t="shared" si="8"/>
      </c>
      <c r="G401" s="173"/>
    </row>
    <row r="402" spans="1:7" ht="12.75">
      <c r="A402" s="170" t="s">
        <v>238</v>
      </c>
      <c r="B402" s="105" t="s">
        <v>305</v>
      </c>
      <c r="C402" s="178">
        <f aca="true" t="shared" si="12" ref="C402:D404">C403</f>
        <v>38000000</v>
      </c>
      <c r="D402" s="178">
        <f t="shared" si="12"/>
        <v>29970228</v>
      </c>
      <c r="E402" s="164">
        <f>D402/C402*100</f>
        <v>78.86902105263158</v>
      </c>
      <c r="F402" s="173" t="str">
        <f t="shared" si="8"/>
        <v>K</v>
      </c>
      <c r="G402" s="173"/>
    </row>
    <row r="403" spans="1:7" ht="12.75">
      <c r="A403" s="170">
        <v>38</v>
      </c>
      <c r="B403" s="105" t="s">
        <v>88</v>
      </c>
      <c r="C403" s="178">
        <f t="shared" si="12"/>
        <v>38000000</v>
      </c>
      <c r="D403" s="178">
        <f t="shared" si="12"/>
        <v>29970228</v>
      </c>
      <c r="E403" s="164">
        <f>D403/C403*100</f>
        <v>78.86902105263158</v>
      </c>
      <c r="F403" s="173" t="str">
        <f t="shared" si="8"/>
        <v>3</v>
      </c>
      <c r="G403" s="173"/>
    </row>
    <row r="404" spans="1:7" ht="12.75">
      <c r="A404" s="170">
        <v>386</v>
      </c>
      <c r="B404" s="105" t="s">
        <v>91</v>
      </c>
      <c r="C404" s="178">
        <f t="shared" si="12"/>
        <v>38000000</v>
      </c>
      <c r="D404" s="178">
        <f t="shared" si="12"/>
        <v>29970228</v>
      </c>
      <c r="E404" s="164">
        <f>D404/C404*100</f>
        <v>78.86902105263158</v>
      </c>
      <c r="F404" s="173" t="str">
        <f t="shared" si="8"/>
        <v>3</v>
      </c>
      <c r="G404" s="173"/>
    </row>
    <row r="405" spans="1:7" ht="12.75">
      <c r="A405" s="187">
        <v>3862</v>
      </c>
      <c r="B405" s="108" t="s">
        <v>132</v>
      </c>
      <c r="C405" s="210">
        <v>38000000</v>
      </c>
      <c r="D405" s="163">
        <v>29970228</v>
      </c>
      <c r="E405" s="213"/>
      <c r="F405" s="173" t="str">
        <f t="shared" si="8"/>
        <v>3</v>
      </c>
      <c r="G405" s="173"/>
    </row>
    <row r="406" spans="1:7" ht="12.75">
      <c r="A406" s="187"/>
      <c r="B406" s="108"/>
      <c r="C406" s="163"/>
      <c r="D406" s="163"/>
      <c r="E406" s="164"/>
      <c r="F406" s="173">
        <f t="shared" si="8"/>
      </c>
      <c r="G406" s="173"/>
    </row>
    <row r="407" spans="1:7" ht="25.5">
      <c r="A407" s="170" t="s">
        <v>239</v>
      </c>
      <c r="B407" s="35" t="s">
        <v>306</v>
      </c>
      <c r="C407" s="178">
        <f aca="true" t="shared" si="13" ref="C407:D409">C408</f>
        <v>6650000</v>
      </c>
      <c r="D407" s="178">
        <f t="shared" si="13"/>
        <v>6214455</v>
      </c>
      <c r="E407" s="164">
        <f>D407/C407*100</f>
        <v>93.45045112781955</v>
      </c>
      <c r="F407" s="173" t="str">
        <f t="shared" si="8"/>
        <v>K</v>
      </c>
      <c r="G407" s="173"/>
    </row>
    <row r="408" spans="1:7" ht="12.75">
      <c r="A408" s="170">
        <v>38</v>
      </c>
      <c r="B408" s="105" t="s">
        <v>88</v>
      </c>
      <c r="C408" s="178">
        <f t="shared" si="13"/>
        <v>6650000</v>
      </c>
      <c r="D408" s="178">
        <f t="shared" si="13"/>
        <v>6214455</v>
      </c>
      <c r="E408" s="164">
        <f>D408/C408*100</f>
        <v>93.45045112781955</v>
      </c>
      <c r="F408" s="173" t="str">
        <f aca="true" t="shared" si="14" ref="F408:F471">LEFT(A408,1)</f>
        <v>3</v>
      </c>
      <c r="G408" s="173"/>
    </row>
    <row r="409" spans="1:7" ht="12.75">
      <c r="A409" s="170">
        <v>386</v>
      </c>
      <c r="B409" s="105" t="s">
        <v>91</v>
      </c>
      <c r="C409" s="178">
        <f t="shared" si="13"/>
        <v>6650000</v>
      </c>
      <c r="D409" s="178">
        <f t="shared" si="13"/>
        <v>6214455</v>
      </c>
      <c r="E409" s="164">
        <f>D409/C409*100</f>
        <v>93.45045112781955</v>
      </c>
      <c r="F409" s="173" t="str">
        <f t="shared" si="14"/>
        <v>3</v>
      </c>
      <c r="G409" s="173"/>
    </row>
    <row r="410" spans="1:7" ht="12.75">
      <c r="A410" s="187">
        <v>3862</v>
      </c>
      <c r="B410" s="108" t="s">
        <v>132</v>
      </c>
      <c r="C410" s="210">
        <v>6650000</v>
      </c>
      <c r="D410" s="163">
        <v>6214455</v>
      </c>
      <c r="E410" s="213"/>
      <c r="F410" s="173" t="str">
        <f t="shared" si="14"/>
        <v>3</v>
      </c>
      <c r="G410" s="173"/>
    </row>
    <row r="411" spans="1:7" ht="12.75">
      <c r="A411" s="187"/>
      <c r="B411" s="108"/>
      <c r="C411" s="163"/>
      <c r="D411" s="163"/>
      <c r="E411" s="164"/>
      <c r="F411" s="173">
        <f t="shared" si="14"/>
      </c>
      <c r="G411" s="173"/>
    </row>
    <row r="412" spans="1:7" ht="25.5">
      <c r="A412" s="170" t="s">
        <v>240</v>
      </c>
      <c r="B412" s="35" t="s">
        <v>307</v>
      </c>
      <c r="C412" s="178">
        <f aca="true" t="shared" si="15" ref="C412:D414">C413</f>
        <v>4275000</v>
      </c>
      <c r="D412" s="178">
        <f t="shared" si="15"/>
        <v>4166109</v>
      </c>
      <c r="E412" s="164">
        <f>D412/C412*100</f>
        <v>97.45284210526316</v>
      </c>
      <c r="F412" s="173" t="str">
        <f t="shared" si="14"/>
        <v>K</v>
      </c>
      <c r="G412" s="173"/>
    </row>
    <row r="413" spans="1:7" ht="12.75">
      <c r="A413" s="170">
        <v>38</v>
      </c>
      <c r="B413" s="105" t="s">
        <v>88</v>
      </c>
      <c r="C413" s="178">
        <f t="shared" si="15"/>
        <v>4275000</v>
      </c>
      <c r="D413" s="178">
        <f t="shared" si="15"/>
        <v>4166109</v>
      </c>
      <c r="E413" s="164">
        <f>D413/C413*100</f>
        <v>97.45284210526316</v>
      </c>
      <c r="F413" s="173" t="str">
        <f t="shared" si="14"/>
        <v>3</v>
      </c>
      <c r="G413" s="173"/>
    </row>
    <row r="414" spans="1:7" ht="12.75">
      <c r="A414" s="170">
        <v>386</v>
      </c>
      <c r="B414" s="105" t="s">
        <v>91</v>
      </c>
      <c r="C414" s="178">
        <f t="shared" si="15"/>
        <v>4275000</v>
      </c>
      <c r="D414" s="178">
        <f t="shared" si="15"/>
        <v>4166109</v>
      </c>
      <c r="E414" s="164">
        <f>D414/C414*100</f>
        <v>97.45284210526316</v>
      </c>
      <c r="F414" s="173" t="str">
        <f t="shared" si="14"/>
        <v>3</v>
      </c>
      <c r="G414" s="173"/>
    </row>
    <row r="415" spans="1:7" ht="12.75">
      <c r="A415" s="187">
        <v>3862</v>
      </c>
      <c r="B415" s="108" t="s">
        <v>132</v>
      </c>
      <c r="C415" s="210">
        <v>4275000</v>
      </c>
      <c r="D415" s="163">
        <v>4166109</v>
      </c>
      <c r="E415" s="213"/>
      <c r="F415" s="173" t="str">
        <f t="shared" si="14"/>
        <v>3</v>
      </c>
      <c r="G415" s="173"/>
    </row>
    <row r="416" spans="1:7" ht="12.75">
      <c r="A416" s="187"/>
      <c r="B416" s="108"/>
      <c r="C416" s="163"/>
      <c r="D416" s="163"/>
      <c r="E416" s="164"/>
      <c r="F416" s="173">
        <f t="shared" si="14"/>
      </c>
      <c r="G416" s="173"/>
    </row>
    <row r="417" spans="1:7" ht="25.5">
      <c r="A417" s="170" t="s">
        <v>241</v>
      </c>
      <c r="B417" s="35" t="s">
        <v>343</v>
      </c>
      <c r="C417" s="178">
        <f aca="true" t="shared" si="16" ref="C417:D419">C418</f>
        <v>6650000</v>
      </c>
      <c r="D417" s="178">
        <f t="shared" si="16"/>
        <v>6083820</v>
      </c>
      <c r="E417" s="164">
        <f>D417/C417*100</f>
        <v>91.48601503759399</v>
      </c>
      <c r="F417" s="173" t="str">
        <f t="shared" si="14"/>
        <v>K</v>
      </c>
      <c r="G417" s="173"/>
    </row>
    <row r="418" spans="1:7" ht="12.75">
      <c r="A418" s="170">
        <v>38</v>
      </c>
      <c r="B418" s="105" t="s">
        <v>88</v>
      </c>
      <c r="C418" s="178">
        <f t="shared" si="16"/>
        <v>6650000</v>
      </c>
      <c r="D418" s="178">
        <f t="shared" si="16"/>
        <v>6083820</v>
      </c>
      <c r="E418" s="164">
        <f>D418/C418*100</f>
        <v>91.48601503759399</v>
      </c>
      <c r="F418" s="173" t="str">
        <f t="shared" si="14"/>
        <v>3</v>
      </c>
      <c r="G418" s="173"/>
    </row>
    <row r="419" spans="1:7" ht="12.75">
      <c r="A419" s="170">
        <v>386</v>
      </c>
      <c r="B419" s="105" t="s">
        <v>91</v>
      </c>
      <c r="C419" s="178">
        <f t="shared" si="16"/>
        <v>6650000</v>
      </c>
      <c r="D419" s="178">
        <f t="shared" si="16"/>
        <v>6083820</v>
      </c>
      <c r="E419" s="164">
        <f>D419/C419*100</f>
        <v>91.48601503759399</v>
      </c>
      <c r="F419" s="173" t="str">
        <f t="shared" si="14"/>
        <v>3</v>
      </c>
      <c r="G419" s="173"/>
    </row>
    <row r="420" spans="1:7" ht="12.75">
      <c r="A420" s="187">
        <v>3862</v>
      </c>
      <c r="B420" s="108" t="s">
        <v>132</v>
      </c>
      <c r="C420" s="210">
        <v>6650000</v>
      </c>
      <c r="D420" s="163">
        <v>6083820</v>
      </c>
      <c r="E420" s="213"/>
      <c r="F420" s="173" t="str">
        <f t="shared" si="14"/>
        <v>3</v>
      </c>
      <c r="G420" s="173"/>
    </row>
    <row r="421" spans="1:7" ht="12.75">
      <c r="A421" s="187"/>
      <c r="B421" s="108"/>
      <c r="C421" s="163"/>
      <c r="D421" s="163"/>
      <c r="E421" s="164"/>
      <c r="F421" s="173">
        <f t="shared" si="14"/>
      </c>
      <c r="G421" s="173"/>
    </row>
    <row r="422" spans="1:7" ht="25.5">
      <c r="A422" s="170" t="s">
        <v>242</v>
      </c>
      <c r="B422" s="35" t="s">
        <v>308</v>
      </c>
      <c r="C422" s="178">
        <f aca="true" t="shared" si="17" ref="C422:D424">C423</f>
        <v>6650000</v>
      </c>
      <c r="D422" s="178">
        <f t="shared" si="17"/>
        <v>6545308</v>
      </c>
      <c r="E422" s="164">
        <f>D422/C422*100</f>
        <v>98.42568421052633</v>
      </c>
      <c r="F422" s="173" t="str">
        <f t="shared" si="14"/>
        <v>K</v>
      </c>
      <c r="G422" s="173"/>
    </row>
    <row r="423" spans="1:7" ht="12.75">
      <c r="A423" s="170">
        <v>38</v>
      </c>
      <c r="B423" s="105" t="s">
        <v>88</v>
      </c>
      <c r="C423" s="178">
        <f t="shared" si="17"/>
        <v>6650000</v>
      </c>
      <c r="D423" s="178">
        <f t="shared" si="17"/>
        <v>6545308</v>
      </c>
      <c r="E423" s="164">
        <f>D423/C423*100</f>
        <v>98.42568421052633</v>
      </c>
      <c r="F423" s="173" t="str">
        <f t="shared" si="14"/>
        <v>3</v>
      </c>
      <c r="G423" s="173"/>
    </row>
    <row r="424" spans="1:7" ht="12.75">
      <c r="A424" s="170">
        <v>386</v>
      </c>
      <c r="B424" s="105" t="s">
        <v>91</v>
      </c>
      <c r="C424" s="178">
        <f t="shared" si="17"/>
        <v>6650000</v>
      </c>
      <c r="D424" s="178">
        <f t="shared" si="17"/>
        <v>6545308</v>
      </c>
      <c r="E424" s="164">
        <f>D424/C424*100</f>
        <v>98.42568421052633</v>
      </c>
      <c r="F424" s="173" t="str">
        <f t="shared" si="14"/>
        <v>3</v>
      </c>
      <c r="G424" s="173"/>
    </row>
    <row r="425" spans="1:7" ht="12.75">
      <c r="A425" s="187">
        <v>3862</v>
      </c>
      <c r="B425" s="108" t="s">
        <v>132</v>
      </c>
      <c r="C425" s="210">
        <v>6650000</v>
      </c>
      <c r="D425" s="163">
        <v>6545308</v>
      </c>
      <c r="E425" s="213"/>
      <c r="F425" s="173" t="str">
        <f t="shared" si="14"/>
        <v>3</v>
      </c>
      <c r="G425" s="173"/>
    </row>
    <row r="426" spans="1:7" ht="12.75">
      <c r="A426" s="187"/>
      <c r="B426" s="108"/>
      <c r="C426" s="163"/>
      <c r="D426" s="163"/>
      <c r="E426" s="164"/>
      <c r="F426" s="173">
        <f t="shared" si="14"/>
      </c>
      <c r="G426" s="173"/>
    </row>
    <row r="427" spans="1:7" ht="25.5">
      <c r="A427" s="170" t="s">
        <v>243</v>
      </c>
      <c r="B427" s="35" t="s">
        <v>309</v>
      </c>
      <c r="C427" s="178">
        <f aca="true" t="shared" si="18" ref="C427:D429">C428</f>
        <v>2850000</v>
      </c>
      <c r="D427" s="178">
        <f t="shared" si="18"/>
        <v>2570245</v>
      </c>
      <c r="E427" s="164">
        <f>D427/C427*100</f>
        <v>90.1840350877193</v>
      </c>
      <c r="F427" s="173" t="str">
        <f t="shared" si="14"/>
        <v>K</v>
      </c>
      <c r="G427" s="173"/>
    </row>
    <row r="428" spans="1:7" ht="12.75">
      <c r="A428" s="170">
        <v>38</v>
      </c>
      <c r="B428" s="105" t="s">
        <v>88</v>
      </c>
      <c r="C428" s="178">
        <f t="shared" si="18"/>
        <v>2850000</v>
      </c>
      <c r="D428" s="178">
        <f t="shared" si="18"/>
        <v>2570245</v>
      </c>
      <c r="E428" s="164">
        <f>D428/C428*100</f>
        <v>90.1840350877193</v>
      </c>
      <c r="F428" s="173" t="str">
        <f t="shared" si="14"/>
        <v>3</v>
      </c>
      <c r="G428" s="173"/>
    </row>
    <row r="429" spans="1:7" ht="12.75">
      <c r="A429" s="170">
        <v>386</v>
      </c>
      <c r="B429" s="105" t="s">
        <v>91</v>
      </c>
      <c r="C429" s="178">
        <f t="shared" si="18"/>
        <v>2850000</v>
      </c>
      <c r="D429" s="178">
        <f t="shared" si="18"/>
        <v>2570245</v>
      </c>
      <c r="E429" s="164">
        <f>D429/C429*100</f>
        <v>90.1840350877193</v>
      </c>
      <c r="F429" s="173" t="str">
        <f t="shared" si="14"/>
        <v>3</v>
      </c>
      <c r="G429" s="173"/>
    </row>
    <row r="430" spans="1:7" ht="12.75">
      <c r="A430" s="187">
        <v>3862</v>
      </c>
      <c r="B430" s="108" t="s">
        <v>132</v>
      </c>
      <c r="C430" s="210">
        <v>2850000</v>
      </c>
      <c r="D430" s="163">
        <v>2570245</v>
      </c>
      <c r="E430" s="213"/>
      <c r="F430" s="173" t="str">
        <f t="shared" si="14"/>
        <v>3</v>
      </c>
      <c r="G430" s="173"/>
    </row>
    <row r="431" spans="1:7" ht="12.75">
      <c r="A431" s="187"/>
      <c r="B431" s="108"/>
      <c r="C431" s="163"/>
      <c r="D431" s="163"/>
      <c r="E431" s="164"/>
      <c r="F431" s="173">
        <f t="shared" si="14"/>
      </c>
      <c r="G431" s="173"/>
    </row>
    <row r="432" spans="1:7" ht="25.5">
      <c r="A432" s="170" t="s">
        <v>244</v>
      </c>
      <c r="B432" s="35" t="s">
        <v>339</v>
      </c>
      <c r="C432" s="178">
        <f aca="true" t="shared" si="19" ref="C432:D434">C433</f>
        <v>4000000</v>
      </c>
      <c r="D432" s="178">
        <f t="shared" si="19"/>
        <v>4000000</v>
      </c>
      <c r="E432" s="164">
        <f>D432/C432*100</f>
        <v>100</v>
      </c>
      <c r="F432" s="173" t="str">
        <f t="shared" si="14"/>
        <v>K</v>
      </c>
      <c r="G432" s="173"/>
    </row>
    <row r="433" spans="1:7" ht="12.75">
      <c r="A433" s="170">
        <v>38</v>
      </c>
      <c r="B433" s="105" t="s">
        <v>88</v>
      </c>
      <c r="C433" s="178">
        <f t="shared" si="19"/>
        <v>4000000</v>
      </c>
      <c r="D433" s="178">
        <f t="shared" si="19"/>
        <v>4000000</v>
      </c>
      <c r="E433" s="164">
        <f>D433/C433*100</f>
        <v>100</v>
      </c>
      <c r="F433" s="173" t="str">
        <f t="shared" si="14"/>
        <v>3</v>
      </c>
      <c r="G433" s="173"/>
    </row>
    <row r="434" spans="1:7" ht="12.75">
      <c r="A434" s="170">
        <v>386</v>
      </c>
      <c r="B434" s="105" t="s">
        <v>91</v>
      </c>
      <c r="C434" s="178">
        <f t="shared" si="19"/>
        <v>4000000</v>
      </c>
      <c r="D434" s="178">
        <f t="shared" si="19"/>
        <v>4000000</v>
      </c>
      <c r="E434" s="164">
        <f>D434/C434*100</f>
        <v>100</v>
      </c>
      <c r="F434" s="173" t="str">
        <f t="shared" si="14"/>
        <v>3</v>
      </c>
      <c r="G434" s="173"/>
    </row>
    <row r="435" spans="1:7" ht="12.75">
      <c r="A435" s="187">
        <v>3862</v>
      </c>
      <c r="B435" s="108" t="s">
        <v>132</v>
      </c>
      <c r="C435" s="210">
        <v>4000000</v>
      </c>
      <c r="D435" s="163">
        <v>4000000</v>
      </c>
      <c r="E435" s="164"/>
      <c r="F435" s="173" t="str">
        <f t="shared" si="14"/>
        <v>3</v>
      </c>
      <c r="G435" s="173"/>
    </row>
    <row r="436" spans="1:7" ht="12.75">
      <c r="A436" s="187"/>
      <c r="B436" s="108">
        <v>172</v>
      </c>
      <c r="C436" s="163"/>
      <c r="D436" s="163"/>
      <c r="E436" s="164"/>
      <c r="F436" s="173">
        <f t="shared" si="14"/>
      </c>
      <c r="G436" s="173"/>
    </row>
    <row r="437" spans="1:7" ht="12.75">
      <c r="A437" s="170" t="s">
        <v>266</v>
      </c>
      <c r="B437" s="105" t="s">
        <v>310</v>
      </c>
      <c r="C437" s="178">
        <f aca="true" t="shared" si="20" ref="C437:D439">C438</f>
        <v>1900000</v>
      </c>
      <c r="D437" s="178">
        <f t="shared" si="20"/>
        <v>1212300</v>
      </c>
      <c r="E437" s="164">
        <f>D437/C437*100</f>
        <v>63.80526315789473</v>
      </c>
      <c r="F437" s="173" t="str">
        <f t="shared" si="14"/>
        <v>K</v>
      </c>
      <c r="G437" s="173"/>
    </row>
    <row r="438" spans="1:7" ht="12.75">
      <c r="A438" s="170">
        <v>38</v>
      </c>
      <c r="B438" s="105" t="s">
        <v>88</v>
      </c>
      <c r="C438" s="178">
        <f t="shared" si="20"/>
        <v>1900000</v>
      </c>
      <c r="D438" s="178">
        <f t="shared" si="20"/>
        <v>1212300</v>
      </c>
      <c r="E438" s="164">
        <f>D438/C438*100</f>
        <v>63.80526315789473</v>
      </c>
      <c r="F438" s="173" t="str">
        <f t="shared" si="14"/>
        <v>3</v>
      </c>
      <c r="G438" s="173"/>
    </row>
    <row r="439" spans="1:7" ht="12.75">
      <c r="A439" s="170">
        <v>386</v>
      </c>
      <c r="B439" s="105" t="s">
        <v>91</v>
      </c>
      <c r="C439" s="178">
        <f t="shared" si="20"/>
        <v>1900000</v>
      </c>
      <c r="D439" s="178">
        <f t="shared" si="20"/>
        <v>1212300</v>
      </c>
      <c r="E439" s="164">
        <f>D439/C439*100</f>
        <v>63.80526315789473</v>
      </c>
      <c r="F439" s="173" t="str">
        <f t="shared" si="14"/>
        <v>3</v>
      </c>
      <c r="G439" s="173"/>
    </row>
    <row r="440" spans="1:7" ht="12.75">
      <c r="A440" s="187">
        <v>3862</v>
      </c>
      <c r="B440" s="108" t="s">
        <v>132</v>
      </c>
      <c r="C440" s="210">
        <v>1900000</v>
      </c>
      <c r="D440" s="163">
        <v>1212300</v>
      </c>
      <c r="E440" s="213"/>
      <c r="F440" s="173" t="str">
        <f t="shared" si="14"/>
        <v>3</v>
      </c>
      <c r="G440" s="173"/>
    </row>
    <row r="441" spans="1:7" ht="12.75">
      <c r="A441" s="187"/>
      <c r="B441" s="108"/>
      <c r="C441" s="163"/>
      <c r="D441" s="163"/>
      <c r="E441" s="164"/>
      <c r="F441" s="173">
        <f t="shared" si="14"/>
      </c>
      <c r="G441" s="173"/>
    </row>
    <row r="442" spans="1:7" ht="12.75">
      <c r="A442" s="170" t="s">
        <v>342</v>
      </c>
      <c r="B442" s="105" t="s">
        <v>311</v>
      </c>
      <c r="C442" s="178">
        <f aca="true" t="shared" si="21" ref="C442:D444">C443</f>
        <v>1900000</v>
      </c>
      <c r="D442" s="178">
        <f t="shared" si="21"/>
        <v>1726682</v>
      </c>
      <c r="E442" s="164">
        <f>D442/C442*100</f>
        <v>90.878</v>
      </c>
      <c r="F442" s="173" t="str">
        <f t="shared" si="14"/>
        <v>K</v>
      </c>
      <c r="G442" s="173"/>
    </row>
    <row r="443" spans="1:7" ht="12.75">
      <c r="A443" s="170">
        <v>38</v>
      </c>
      <c r="B443" s="105" t="s">
        <v>88</v>
      </c>
      <c r="C443" s="178">
        <f t="shared" si="21"/>
        <v>1900000</v>
      </c>
      <c r="D443" s="178">
        <f t="shared" si="21"/>
        <v>1726682</v>
      </c>
      <c r="E443" s="164">
        <f>D443/C443*100</f>
        <v>90.878</v>
      </c>
      <c r="F443" s="173" t="str">
        <f t="shared" si="14"/>
        <v>3</v>
      </c>
      <c r="G443" s="173"/>
    </row>
    <row r="444" spans="1:7" ht="12.75">
      <c r="A444" s="170">
        <v>386</v>
      </c>
      <c r="B444" s="105" t="s">
        <v>91</v>
      </c>
      <c r="C444" s="178">
        <f t="shared" si="21"/>
        <v>1900000</v>
      </c>
      <c r="D444" s="178">
        <f t="shared" si="21"/>
        <v>1726682</v>
      </c>
      <c r="E444" s="164">
        <f>D444/C444*100</f>
        <v>90.878</v>
      </c>
      <c r="F444" s="173" t="str">
        <f t="shared" si="14"/>
        <v>3</v>
      </c>
      <c r="G444" s="173"/>
    </row>
    <row r="445" spans="1:7" ht="12.75">
      <c r="A445" s="187">
        <v>3862</v>
      </c>
      <c r="B445" s="108" t="s">
        <v>132</v>
      </c>
      <c r="C445" s="210">
        <v>1900000</v>
      </c>
      <c r="D445" s="163">
        <v>1726682</v>
      </c>
      <c r="E445" s="213"/>
      <c r="F445" s="173" t="str">
        <f t="shared" si="14"/>
        <v>3</v>
      </c>
      <c r="G445" s="173"/>
    </row>
    <row r="446" spans="1:7" ht="12.75">
      <c r="A446" s="187"/>
      <c r="B446" s="108"/>
      <c r="C446" s="163"/>
      <c r="D446" s="163"/>
      <c r="E446" s="164"/>
      <c r="F446" s="173">
        <f t="shared" si="14"/>
      </c>
      <c r="G446" s="173"/>
    </row>
    <row r="447" spans="1:7" ht="12.75" hidden="1">
      <c r="A447" s="170"/>
      <c r="B447" s="105" t="s">
        <v>169</v>
      </c>
      <c r="C447" s="163"/>
      <c r="D447" s="163"/>
      <c r="E447" s="164" t="e">
        <f aca="true" t="shared" si="22" ref="E447:E455">D447/C447*100</f>
        <v>#DIV/0!</v>
      </c>
      <c r="F447" s="173">
        <f t="shared" si="14"/>
      </c>
      <c r="G447" s="173"/>
    </row>
    <row r="448" spans="1:7" ht="12.75" hidden="1">
      <c r="A448" s="170">
        <v>38</v>
      </c>
      <c r="B448" s="105" t="s">
        <v>88</v>
      </c>
      <c r="C448" s="163"/>
      <c r="D448" s="163"/>
      <c r="E448" s="164" t="e">
        <f t="shared" si="22"/>
        <v>#DIV/0!</v>
      </c>
      <c r="F448" s="173" t="str">
        <f t="shared" si="14"/>
        <v>3</v>
      </c>
      <c r="G448" s="173"/>
    </row>
    <row r="449" spans="1:7" ht="12.75" hidden="1">
      <c r="A449" s="170">
        <v>386</v>
      </c>
      <c r="B449" s="105" t="s">
        <v>91</v>
      </c>
      <c r="C449" s="163"/>
      <c r="D449" s="163"/>
      <c r="E449" s="164" t="e">
        <f t="shared" si="22"/>
        <v>#DIV/0!</v>
      </c>
      <c r="F449" s="173" t="str">
        <f t="shared" si="14"/>
        <v>3</v>
      </c>
      <c r="G449" s="173"/>
    </row>
    <row r="450" spans="1:7" ht="12.75" hidden="1">
      <c r="A450" s="187">
        <v>3862</v>
      </c>
      <c r="B450" s="108" t="s">
        <v>132</v>
      </c>
      <c r="C450" s="178"/>
      <c r="D450" s="178"/>
      <c r="E450" s="164" t="e">
        <f t="shared" si="22"/>
        <v>#DIV/0!</v>
      </c>
      <c r="F450" s="173" t="str">
        <f t="shared" si="14"/>
        <v>3</v>
      </c>
      <c r="G450" s="173"/>
    </row>
    <row r="451" spans="1:7" ht="12.75" hidden="1">
      <c r="A451" s="187"/>
      <c r="B451" s="108"/>
      <c r="C451" s="178"/>
      <c r="D451" s="178"/>
      <c r="E451" s="164" t="e">
        <f t="shared" si="22"/>
        <v>#DIV/0!</v>
      </c>
      <c r="F451" s="173">
        <f t="shared" si="14"/>
      </c>
      <c r="G451" s="173"/>
    </row>
    <row r="452" spans="1:7" ht="25.5">
      <c r="A452" s="113" t="s">
        <v>126</v>
      </c>
      <c r="B452" s="78" t="s">
        <v>170</v>
      </c>
      <c r="C452" s="178">
        <f>C454+C457+C460</f>
        <v>274952350</v>
      </c>
      <c r="D452" s="178">
        <f>D454+D457+D460</f>
        <v>371389755</v>
      </c>
      <c r="E452" s="164">
        <f t="shared" si="22"/>
        <v>135.07422467929445</v>
      </c>
      <c r="F452" s="173" t="str">
        <f t="shared" si="14"/>
        <v>K</v>
      </c>
      <c r="G452" s="173"/>
    </row>
    <row r="453" spans="1:7" ht="12.75" hidden="1">
      <c r="A453" s="170">
        <v>3</v>
      </c>
      <c r="B453" s="105" t="s">
        <v>63</v>
      </c>
      <c r="C453" s="178">
        <f>C454+C470</f>
        <v>13205000</v>
      </c>
      <c r="D453" s="178"/>
      <c r="E453" s="164">
        <f t="shared" si="22"/>
        <v>0</v>
      </c>
      <c r="F453" s="173" t="str">
        <f t="shared" si="14"/>
        <v>3</v>
      </c>
      <c r="G453" s="173"/>
    </row>
    <row r="454" spans="1:7" ht="12.75">
      <c r="A454" s="170">
        <v>36</v>
      </c>
      <c r="B454" s="105" t="s">
        <v>354</v>
      </c>
      <c r="C454" s="178">
        <f>C455</f>
        <v>9500000</v>
      </c>
      <c r="D454" s="178">
        <f>D455</f>
        <v>9499962</v>
      </c>
      <c r="E454" s="164">
        <f t="shared" si="22"/>
        <v>99.9996</v>
      </c>
      <c r="F454" s="173" t="str">
        <f t="shared" si="14"/>
        <v>3</v>
      </c>
      <c r="G454" s="173"/>
    </row>
    <row r="455" spans="1:7" ht="12.75">
      <c r="A455" s="170">
        <v>363</v>
      </c>
      <c r="B455" s="105" t="s">
        <v>282</v>
      </c>
      <c r="C455" s="178">
        <f>C456</f>
        <v>9500000</v>
      </c>
      <c r="D455" s="178">
        <f>D456</f>
        <v>9499962</v>
      </c>
      <c r="E455" s="164">
        <f t="shared" si="22"/>
        <v>99.9996</v>
      </c>
      <c r="F455" s="173" t="str">
        <f t="shared" si="14"/>
        <v>3</v>
      </c>
      <c r="G455" s="173"/>
    </row>
    <row r="456" spans="1:7" ht="12.75">
      <c r="A456" s="187">
        <v>3632</v>
      </c>
      <c r="B456" s="108" t="s">
        <v>281</v>
      </c>
      <c r="C456" s="210">
        <v>9500000</v>
      </c>
      <c r="D456" s="163">
        <v>9499962</v>
      </c>
      <c r="E456" s="213"/>
      <c r="F456" s="173" t="str">
        <f t="shared" si="14"/>
        <v>3</v>
      </c>
      <c r="G456" s="173"/>
    </row>
    <row r="457" spans="1:7" ht="12.75">
      <c r="A457" s="170">
        <v>38</v>
      </c>
      <c r="B457" s="105" t="s">
        <v>88</v>
      </c>
      <c r="C457" s="178">
        <f>C458</f>
        <v>77456350</v>
      </c>
      <c r="D457" s="178">
        <f>D458</f>
        <v>77165186</v>
      </c>
      <c r="E457" s="164">
        <f>D457/C457*100</f>
        <v>99.62409279549063</v>
      </c>
      <c r="F457" s="173" t="str">
        <f t="shared" si="14"/>
        <v>3</v>
      </c>
      <c r="G457" s="173"/>
    </row>
    <row r="458" spans="1:7" ht="12.75">
      <c r="A458" s="170">
        <v>386</v>
      </c>
      <c r="B458" s="105" t="s">
        <v>187</v>
      </c>
      <c r="C458" s="178">
        <f>C459</f>
        <v>77456350</v>
      </c>
      <c r="D458" s="178">
        <f>D459</f>
        <v>77165186</v>
      </c>
      <c r="E458" s="164">
        <f>D458/C458*100</f>
        <v>99.62409279549063</v>
      </c>
      <c r="F458" s="173" t="str">
        <f t="shared" si="14"/>
        <v>3</v>
      </c>
      <c r="G458" s="173"/>
    </row>
    <row r="459" spans="1:7" ht="12.75">
      <c r="A459" s="187">
        <v>3862</v>
      </c>
      <c r="B459" s="108" t="s">
        <v>135</v>
      </c>
      <c r="C459" s="210">
        <v>77456350</v>
      </c>
      <c r="D459" s="163">
        <v>77165186</v>
      </c>
      <c r="E459" s="213"/>
      <c r="F459" s="173" t="str">
        <f t="shared" si="14"/>
        <v>3</v>
      </c>
      <c r="G459" s="173"/>
    </row>
    <row r="460" spans="1:7" ht="12.75">
      <c r="A460" s="170">
        <v>42</v>
      </c>
      <c r="B460" s="105" t="s">
        <v>386</v>
      </c>
      <c r="C460" s="44">
        <f>C461</f>
        <v>187996000</v>
      </c>
      <c r="D460" s="44">
        <f>D461</f>
        <v>284724607</v>
      </c>
      <c r="E460" s="164">
        <f>D460/C460*100</f>
        <v>151.45248143577524</v>
      </c>
      <c r="F460" s="173" t="str">
        <f t="shared" si="14"/>
        <v>4</v>
      </c>
      <c r="G460" s="173"/>
    </row>
    <row r="461" spans="1:7" ht="12.75">
      <c r="A461" s="170">
        <v>421</v>
      </c>
      <c r="B461" s="105" t="s">
        <v>22</v>
      </c>
      <c r="C461" s="44">
        <f>C462</f>
        <v>187996000</v>
      </c>
      <c r="D461" s="44">
        <f>D462</f>
        <v>284724607</v>
      </c>
      <c r="E461" s="164">
        <f>D461/C461*100</f>
        <v>151.45248143577524</v>
      </c>
      <c r="F461" s="173" t="str">
        <f t="shared" si="14"/>
        <v>4</v>
      </c>
      <c r="G461" s="173"/>
    </row>
    <row r="462" spans="1:7" ht="12.75">
      <c r="A462" s="187">
        <v>4214</v>
      </c>
      <c r="B462" s="108" t="s">
        <v>26</v>
      </c>
      <c r="C462" s="210">
        <v>187996000</v>
      </c>
      <c r="D462" s="163">
        <v>284724607</v>
      </c>
      <c r="E462" s="213"/>
      <c r="F462" s="173" t="str">
        <f t="shared" si="14"/>
        <v>4</v>
      </c>
      <c r="G462" s="173"/>
    </row>
    <row r="463" spans="1:7" ht="12.75">
      <c r="A463" s="170"/>
      <c r="B463" s="105"/>
      <c r="C463" s="178"/>
      <c r="D463" s="178"/>
      <c r="E463" s="164"/>
      <c r="F463" s="173">
        <f t="shared" si="14"/>
      </c>
      <c r="G463" s="173"/>
    </row>
    <row r="464" spans="1:7" ht="12.75" customHeight="1">
      <c r="A464" s="113" t="s">
        <v>245</v>
      </c>
      <c r="B464" s="78" t="s">
        <v>340</v>
      </c>
      <c r="C464" s="178">
        <f aca="true" t="shared" si="23" ref="C464:D466">C465</f>
        <v>9781000</v>
      </c>
      <c r="D464" s="178">
        <f t="shared" si="23"/>
        <v>9372280</v>
      </c>
      <c r="E464" s="164">
        <f>D464/C464*100</f>
        <v>95.82128616705859</v>
      </c>
      <c r="F464" s="173" t="str">
        <f t="shared" si="14"/>
        <v>K</v>
      </c>
      <c r="G464" s="173"/>
    </row>
    <row r="465" spans="1:7" ht="12.75">
      <c r="A465" s="170">
        <v>38</v>
      </c>
      <c r="B465" s="108" t="s">
        <v>88</v>
      </c>
      <c r="C465" s="178">
        <f t="shared" si="23"/>
        <v>9781000</v>
      </c>
      <c r="D465" s="178">
        <f t="shared" si="23"/>
        <v>9372280</v>
      </c>
      <c r="E465" s="164">
        <f>D465/C465*100</f>
        <v>95.82128616705859</v>
      </c>
      <c r="F465" s="173" t="str">
        <f t="shared" si="14"/>
        <v>3</v>
      </c>
      <c r="G465" s="173"/>
    </row>
    <row r="466" spans="1:7" ht="12.75">
      <c r="A466" s="170">
        <v>386</v>
      </c>
      <c r="B466" s="108" t="s">
        <v>187</v>
      </c>
      <c r="C466" s="178">
        <f t="shared" si="23"/>
        <v>9781000</v>
      </c>
      <c r="D466" s="178">
        <f t="shared" si="23"/>
        <v>9372280</v>
      </c>
      <c r="E466" s="164">
        <f>D466/C466*100</f>
        <v>95.82128616705859</v>
      </c>
      <c r="F466" s="173" t="str">
        <f t="shared" si="14"/>
        <v>3</v>
      </c>
      <c r="G466" s="173"/>
    </row>
    <row r="467" spans="1:7" ht="12.75">
      <c r="A467" s="187">
        <v>3862</v>
      </c>
      <c r="B467" s="108" t="s">
        <v>132</v>
      </c>
      <c r="C467" s="210">
        <v>9781000</v>
      </c>
      <c r="D467" s="163">
        <v>9372280</v>
      </c>
      <c r="E467" s="213"/>
      <c r="F467" s="173" t="str">
        <f t="shared" si="14"/>
        <v>3</v>
      </c>
      <c r="G467" s="173"/>
    </row>
    <row r="468" spans="1:7" ht="12.75">
      <c r="A468" s="187"/>
      <c r="B468" s="108"/>
      <c r="C468" s="163"/>
      <c r="D468" s="163"/>
      <c r="E468" s="164"/>
      <c r="F468" s="173">
        <f t="shared" si="14"/>
      </c>
      <c r="G468" s="173"/>
    </row>
    <row r="469" spans="1:7" ht="25.5">
      <c r="A469" s="113" t="s">
        <v>246</v>
      </c>
      <c r="B469" s="78" t="s">
        <v>317</v>
      </c>
      <c r="C469" s="178">
        <f aca="true" t="shared" si="24" ref="C469:D471">C470</f>
        <v>3705000</v>
      </c>
      <c r="D469" s="178">
        <f t="shared" si="24"/>
        <v>2981664</v>
      </c>
      <c r="E469" s="164">
        <f>D469/C469*100</f>
        <v>80.47676113360323</v>
      </c>
      <c r="F469" s="173" t="str">
        <f t="shared" si="14"/>
        <v>K</v>
      </c>
      <c r="G469" s="173"/>
    </row>
    <row r="470" spans="1:7" ht="12.75">
      <c r="A470" s="170">
        <v>38</v>
      </c>
      <c r="B470" s="105" t="s">
        <v>88</v>
      </c>
      <c r="C470" s="178">
        <f t="shared" si="24"/>
        <v>3705000</v>
      </c>
      <c r="D470" s="178">
        <f t="shared" si="24"/>
        <v>2981664</v>
      </c>
      <c r="E470" s="164">
        <f>D470/C470*100</f>
        <v>80.47676113360323</v>
      </c>
      <c r="F470" s="173" t="str">
        <f t="shared" si="14"/>
        <v>3</v>
      </c>
      <c r="G470" s="173"/>
    </row>
    <row r="471" spans="1:7" ht="12.75">
      <c r="A471" s="170">
        <v>386</v>
      </c>
      <c r="B471" s="105" t="s">
        <v>187</v>
      </c>
      <c r="C471" s="178">
        <f t="shared" si="24"/>
        <v>3705000</v>
      </c>
      <c r="D471" s="178">
        <f t="shared" si="24"/>
        <v>2981664</v>
      </c>
      <c r="E471" s="164">
        <f>D471/C471*100</f>
        <v>80.47676113360323</v>
      </c>
      <c r="F471" s="173" t="str">
        <f t="shared" si="14"/>
        <v>3</v>
      </c>
      <c r="G471" s="173"/>
    </row>
    <row r="472" spans="1:7" ht="12.75">
      <c r="A472" s="187">
        <v>3862</v>
      </c>
      <c r="B472" s="108" t="s">
        <v>135</v>
      </c>
      <c r="C472" s="210">
        <v>3705000</v>
      </c>
      <c r="D472" s="163">
        <v>2981664</v>
      </c>
      <c r="E472" s="213"/>
      <c r="F472" s="173" t="str">
        <f aca="true" t="shared" si="25" ref="F472:F535">LEFT(A472,1)</f>
        <v>3</v>
      </c>
      <c r="G472" s="173"/>
    </row>
    <row r="473" spans="1:7" ht="12.75">
      <c r="A473" s="187"/>
      <c r="B473" s="108"/>
      <c r="C473" s="163"/>
      <c r="D473" s="163"/>
      <c r="E473" s="164"/>
      <c r="F473" s="173">
        <f t="shared" si="25"/>
      </c>
      <c r="G473" s="173"/>
    </row>
    <row r="474" spans="1:7" ht="25.5" customHeight="1">
      <c r="A474" s="113" t="s">
        <v>247</v>
      </c>
      <c r="B474" s="78" t="s">
        <v>312</v>
      </c>
      <c r="C474" s="178">
        <f aca="true" t="shared" si="26" ref="C474:D476">C475</f>
        <v>35000000</v>
      </c>
      <c r="D474" s="178">
        <f t="shared" si="26"/>
        <v>31439179</v>
      </c>
      <c r="E474" s="164">
        <f>D474/C474*100</f>
        <v>89.82622571428571</v>
      </c>
      <c r="F474" s="173" t="str">
        <f t="shared" si="25"/>
        <v>K</v>
      </c>
      <c r="G474" s="173"/>
    </row>
    <row r="475" spans="1:7" ht="12.75">
      <c r="A475" s="170">
        <v>38</v>
      </c>
      <c r="B475" s="105" t="s">
        <v>88</v>
      </c>
      <c r="C475" s="178">
        <f t="shared" si="26"/>
        <v>35000000</v>
      </c>
      <c r="D475" s="178">
        <f t="shared" si="26"/>
        <v>31439179</v>
      </c>
      <c r="E475" s="164">
        <f>D475/C475*100</f>
        <v>89.82622571428571</v>
      </c>
      <c r="F475" s="173" t="str">
        <f t="shared" si="25"/>
        <v>3</v>
      </c>
      <c r="G475" s="173"/>
    </row>
    <row r="476" spans="1:7" ht="12.75">
      <c r="A476" s="170">
        <v>386</v>
      </c>
      <c r="B476" s="105" t="s">
        <v>187</v>
      </c>
      <c r="C476" s="178">
        <f t="shared" si="26"/>
        <v>35000000</v>
      </c>
      <c r="D476" s="178">
        <f t="shared" si="26"/>
        <v>31439179</v>
      </c>
      <c r="E476" s="164">
        <f>D476/C476*100</f>
        <v>89.82622571428571</v>
      </c>
      <c r="F476" s="173" t="str">
        <f t="shared" si="25"/>
        <v>3</v>
      </c>
      <c r="G476" s="173"/>
    </row>
    <row r="477" spans="1:7" ht="12.75">
      <c r="A477" s="187">
        <v>3862</v>
      </c>
      <c r="B477" s="108" t="s">
        <v>135</v>
      </c>
      <c r="C477" s="210">
        <v>35000000</v>
      </c>
      <c r="D477" s="163">
        <v>31439179</v>
      </c>
      <c r="E477" s="213"/>
      <c r="F477" s="173" t="str">
        <f t="shared" si="25"/>
        <v>3</v>
      </c>
      <c r="G477" s="173"/>
    </row>
    <row r="478" spans="1:7" ht="12.75">
      <c r="A478" s="187"/>
      <c r="B478" s="108"/>
      <c r="C478" s="163"/>
      <c r="D478" s="163"/>
      <c r="E478" s="164"/>
      <c r="F478" s="173">
        <f t="shared" si="25"/>
      </c>
      <c r="G478" s="173"/>
    </row>
    <row r="479" spans="1:7" ht="25.5">
      <c r="A479" s="113" t="s">
        <v>248</v>
      </c>
      <c r="B479" s="78" t="s">
        <v>313</v>
      </c>
      <c r="C479" s="178">
        <f aca="true" t="shared" si="27" ref="C479:D481">C480</f>
        <v>300000</v>
      </c>
      <c r="D479" s="178">
        <f t="shared" si="27"/>
        <v>300000</v>
      </c>
      <c r="E479" s="164">
        <f>D479/C479*100</f>
        <v>100</v>
      </c>
      <c r="F479" s="173" t="str">
        <f t="shared" si="25"/>
        <v>K</v>
      </c>
      <c r="G479" s="173"/>
    </row>
    <row r="480" spans="1:7" ht="12.75">
      <c r="A480" s="170">
        <v>38</v>
      </c>
      <c r="B480" s="105" t="s">
        <v>88</v>
      </c>
      <c r="C480" s="178">
        <f t="shared" si="27"/>
        <v>300000</v>
      </c>
      <c r="D480" s="178">
        <f t="shared" si="27"/>
        <v>300000</v>
      </c>
      <c r="E480" s="164">
        <f>D480/C480*100</f>
        <v>100</v>
      </c>
      <c r="F480" s="173" t="str">
        <f t="shared" si="25"/>
        <v>3</v>
      </c>
      <c r="G480" s="173"/>
    </row>
    <row r="481" spans="1:7" ht="12.75">
      <c r="A481" s="170">
        <v>386</v>
      </c>
      <c r="B481" s="105" t="s">
        <v>187</v>
      </c>
      <c r="C481" s="178">
        <f t="shared" si="27"/>
        <v>300000</v>
      </c>
      <c r="D481" s="178">
        <f t="shared" si="27"/>
        <v>300000</v>
      </c>
      <c r="E481" s="164">
        <f>D481/C481*100</f>
        <v>100</v>
      </c>
      <c r="F481" s="173" t="str">
        <f t="shared" si="25"/>
        <v>3</v>
      </c>
      <c r="G481" s="173"/>
    </row>
    <row r="482" spans="1:7" ht="12.75">
      <c r="A482" s="187">
        <v>3862</v>
      </c>
      <c r="B482" s="108" t="s">
        <v>135</v>
      </c>
      <c r="C482" s="210">
        <v>300000</v>
      </c>
      <c r="D482" s="163">
        <v>300000</v>
      </c>
      <c r="E482" s="213"/>
      <c r="F482" s="173" t="str">
        <f t="shared" si="25"/>
        <v>3</v>
      </c>
      <c r="G482" s="173"/>
    </row>
    <row r="483" spans="1:7" ht="12.75">
      <c r="A483" s="187"/>
      <c r="B483" s="108"/>
      <c r="C483" s="163"/>
      <c r="D483" s="163"/>
      <c r="E483" s="164"/>
      <c r="F483" s="173">
        <f t="shared" si="25"/>
      </c>
      <c r="G483" s="173"/>
    </row>
    <row r="484" spans="1:7" ht="25.5">
      <c r="A484" s="113" t="s">
        <v>249</v>
      </c>
      <c r="B484" s="78" t="s">
        <v>314</v>
      </c>
      <c r="C484" s="178">
        <f aca="true" t="shared" si="28" ref="C484:D486">C485</f>
        <v>3000000</v>
      </c>
      <c r="D484" s="178">
        <f t="shared" si="28"/>
        <v>2901760</v>
      </c>
      <c r="E484" s="164">
        <f>D484/C484*100</f>
        <v>96.72533333333332</v>
      </c>
      <c r="F484" s="173" t="str">
        <f t="shared" si="25"/>
        <v>K</v>
      </c>
      <c r="G484" s="173"/>
    </row>
    <row r="485" spans="1:7" ht="12.75">
      <c r="A485" s="170">
        <v>38</v>
      </c>
      <c r="B485" s="105" t="s">
        <v>88</v>
      </c>
      <c r="C485" s="178">
        <f t="shared" si="28"/>
        <v>3000000</v>
      </c>
      <c r="D485" s="178">
        <f t="shared" si="28"/>
        <v>2901760</v>
      </c>
      <c r="E485" s="164">
        <f>D485/C485*100</f>
        <v>96.72533333333332</v>
      </c>
      <c r="F485" s="173" t="str">
        <f t="shared" si="25"/>
        <v>3</v>
      </c>
      <c r="G485" s="173"/>
    </row>
    <row r="486" spans="1:7" ht="12.75">
      <c r="A486" s="170">
        <v>386</v>
      </c>
      <c r="B486" s="105" t="s">
        <v>187</v>
      </c>
      <c r="C486" s="178">
        <f t="shared" si="28"/>
        <v>3000000</v>
      </c>
      <c r="D486" s="178">
        <f t="shared" si="28"/>
        <v>2901760</v>
      </c>
      <c r="E486" s="164">
        <f>D486/C486*100</f>
        <v>96.72533333333332</v>
      </c>
      <c r="F486" s="173" t="str">
        <f t="shared" si="25"/>
        <v>3</v>
      </c>
      <c r="G486" s="173"/>
    </row>
    <row r="487" spans="1:7" ht="12.75">
      <c r="A487" s="187">
        <v>3862</v>
      </c>
      <c r="B487" s="108" t="s">
        <v>135</v>
      </c>
      <c r="C487" s="210">
        <v>3000000</v>
      </c>
      <c r="D487" s="163">
        <v>2901760</v>
      </c>
      <c r="E487" s="213"/>
      <c r="F487" s="173" t="str">
        <f t="shared" si="25"/>
        <v>3</v>
      </c>
      <c r="G487" s="173"/>
    </row>
    <row r="488" spans="1:7" ht="12.75">
      <c r="A488" s="187"/>
      <c r="B488" s="108"/>
      <c r="C488" s="163"/>
      <c r="D488" s="163"/>
      <c r="E488" s="164"/>
      <c r="F488" s="173">
        <f t="shared" si="25"/>
      </c>
      <c r="G488" s="173"/>
    </row>
    <row r="489" spans="1:7" ht="25.5">
      <c r="A489" s="113" t="s">
        <v>250</v>
      </c>
      <c r="B489" s="78" t="s">
        <v>315</v>
      </c>
      <c r="C489" s="178">
        <f aca="true" t="shared" si="29" ref="C489:D491">C490</f>
        <v>4750000</v>
      </c>
      <c r="D489" s="178">
        <f t="shared" si="29"/>
        <v>4750000</v>
      </c>
      <c r="E489" s="164">
        <f>D489/C489*100</f>
        <v>100</v>
      </c>
      <c r="F489" s="173" t="str">
        <f t="shared" si="25"/>
        <v>K</v>
      </c>
      <c r="G489" s="173"/>
    </row>
    <row r="490" spans="1:7" ht="12.75">
      <c r="A490" s="170">
        <v>38</v>
      </c>
      <c r="B490" s="105" t="s">
        <v>88</v>
      </c>
      <c r="C490" s="178">
        <f t="shared" si="29"/>
        <v>4750000</v>
      </c>
      <c r="D490" s="178">
        <f t="shared" si="29"/>
        <v>4750000</v>
      </c>
      <c r="E490" s="164">
        <f>D490/C490*100</f>
        <v>100</v>
      </c>
      <c r="F490" s="173" t="str">
        <f t="shared" si="25"/>
        <v>3</v>
      </c>
      <c r="G490" s="173"/>
    </row>
    <row r="491" spans="1:7" ht="12.75">
      <c r="A491" s="170">
        <v>386</v>
      </c>
      <c r="B491" s="105" t="s">
        <v>187</v>
      </c>
      <c r="C491" s="178">
        <f t="shared" si="29"/>
        <v>4750000</v>
      </c>
      <c r="D491" s="178">
        <f t="shared" si="29"/>
        <v>4750000</v>
      </c>
      <c r="E491" s="164">
        <f>D491/C491*100</f>
        <v>100</v>
      </c>
      <c r="F491" s="173" t="str">
        <f t="shared" si="25"/>
        <v>3</v>
      </c>
      <c r="G491" s="173"/>
    </row>
    <row r="492" spans="1:7" ht="12.75">
      <c r="A492" s="187">
        <v>3862</v>
      </c>
      <c r="B492" s="108" t="s">
        <v>135</v>
      </c>
      <c r="C492" s="210">
        <v>4750000</v>
      </c>
      <c r="D492" s="163">
        <v>4750000</v>
      </c>
      <c r="E492" s="213"/>
      <c r="F492" s="173" t="str">
        <f t="shared" si="25"/>
        <v>3</v>
      </c>
      <c r="G492" s="173"/>
    </row>
    <row r="493" spans="1:7" ht="12.75">
      <c r="A493" s="187"/>
      <c r="B493" s="108"/>
      <c r="C493" s="163"/>
      <c r="D493" s="163"/>
      <c r="E493" s="164"/>
      <c r="F493" s="173">
        <f t="shared" si="25"/>
      </c>
      <c r="G493" s="173"/>
    </row>
    <row r="494" spans="1:7" ht="25.5">
      <c r="A494" s="113" t="s">
        <v>251</v>
      </c>
      <c r="B494" s="78" t="s">
        <v>316</v>
      </c>
      <c r="C494" s="178">
        <f aca="true" t="shared" si="30" ref="C494:D496">C495</f>
        <v>13659100</v>
      </c>
      <c r="D494" s="178">
        <f t="shared" si="30"/>
        <v>6213690</v>
      </c>
      <c r="E494" s="164">
        <f>D494/C494*100</f>
        <v>45.491210987546765</v>
      </c>
      <c r="F494" s="173" t="str">
        <f t="shared" si="25"/>
        <v>K</v>
      </c>
      <c r="G494" s="173"/>
    </row>
    <row r="495" spans="1:7" ht="12.75">
      <c r="A495" s="170">
        <v>38</v>
      </c>
      <c r="B495" s="105" t="s">
        <v>88</v>
      </c>
      <c r="C495" s="178">
        <f t="shared" si="30"/>
        <v>13659100</v>
      </c>
      <c r="D495" s="178">
        <f t="shared" si="30"/>
        <v>6213690</v>
      </c>
      <c r="E495" s="164">
        <f>D495/C495*100</f>
        <v>45.491210987546765</v>
      </c>
      <c r="F495" s="173" t="str">
        <f t="shared" si="25"/>
        <v>3</v>
      </c>
      <c r="G495" s="173"/>
    </row>
    <row r="496" spans="1:7" ht="12.75">
      <c r="A496" s="170">
        <v>386</v>
      </c>
      <c r="B496" s="105" t="s">
        <v>187</v>
      </c>
      <c r="C496" s="178">
        <f t="shared" si="30"/>
        <v>13659100</v>
      </c>
      <c r="D496" s="178">
        <f t="shared" si="30"/>
        <v>6213690</v>
      </c>
      <c r="E496" s="164">
        <f>D496/C496*100</f>
        <v>45.491210987546765</v>
      </c>
      <c r="F496" s="173" t="str">
        <f t="shared" si="25"/>
        <v>3</v>
      </c>
      <c r="G496" s="173"/>
    </row>
    <row r="497" spans="1:7" ht="12.75">
      <c r="A497" s="187">
        <v>3862</v>
      </c>
      <c r="B497" s="108" t="s">
        <v>135</v>
      </c>
      <c r="C497" s="210">
        <v>13659100</v>
      </c>
      <c r="D497" s="163">
        <v>6213690</v>
      </c>
      <c r="E497" s="213"/>
      <c r="F497" s="173" t="str">
        <f t="shared" si="25"/>
        <v>3</v>
      </c>
      <c r="G497" s="173"/>
    </row>
    <row r="498" spans="1:7" ht="12.75">
      <c r="A498" s="187"/>
      <c r="B498" s="108"/>
      <c r="C498" s="163"/>
      <c r="D498" s="163"/>
      <c r="E498" s="164"/>
      <c r="F498" s="173">
        <f t="shared" si="25"/>
      </c>
      <c r="G498" s="173"/>
    </row>
    <row r="499" spans="1:7" ht="25.5">
      <c r="A499" s="113" t="s">
        <v>252</v>
      </c>
      <c r="B499" s="78" t="s">
        <v>318</v>
      </c>
      <c r="C499" s="178">
        <f aca="true" t="shared" si="31" ref="C499:D501">C500</f>
        <v>3895000</v>
      </c>
      <c r="D499" s="178">
        <f t="shared" si="31"/>
        <v>2791092</v>
      </c>
      <c r="E499" s="164">
        <f>D499/C499*100</f>
        <v>71.65833119383825</v>
      </c>
      <c r="F499" s="173" t="str">
        <f t="shared" si="25"/>
        <v>K</v>
      </c>
      <c r="G499" s="173"/>
    </row>
    <row r="500" spans="1:7" ht="12.75">
      <c r="A500" s="170">
        <v>38</v>
      </c>
      <c r="B500" s="105" t="s">
        <v>88</v>
      </c>
      <c r="C500" s="178">
        <f t="shared" si="31"/>
        <v>3895000</v>
      </c>
      <c r="D500" s="178">
        <f t="shared" si="31"/>
        <v>2791092</v>
      </c>
      <c r="E500" s="164">
        <f>D500/C500*100</f>
        <v>71.65833119383825</v>
      </c>
      <c r="F500" s="173" t="str">
        <f t="shared" si="25"/>
        <v>3</v>
      </c>
      <c r="G500" s="173"/>
    </row>
    <row r="501" spans="1:7" ht="12.75">
      <c r="A501" s="170">
        <v>386</v>
      </c>
      <c r="B501" s="105" t="s">
        <v>187</v>
      </c>
      <c r="C501" s="178">
        <f t="shared" si="31"/>
        <v>3895000</v>
      </c>
      <c r="D501" s="178">
        <f t="shared" si="31"/>
        <v>2791092</v>
      </c>
      <c r="E501" s="164">
        <f>D501/C501*100</f>
        <v>71.65833119383825</v>
      </c>
      <c r="F501" s="173" t="str">
        <f t="shared" si="25"/>
        <v>3</v>
      </c>
      <c r="G501" s="173"/>
    </row>
    <row r="502" spans="1:7" ht="12.75">
      <c r="A502" s="187">
        <v>3862</v>
      </c>
      <c r="B502" s="108" t="s">
        <v>135</v>
      </c>
      <c r="C502" s="210">
        <v>3895000</v>
      </c>
      <c r="D502" s="163">
        <v>2791092</v>
      </c>
      <c r="E502" s="213"/>
      <c r="F502" s="173" t="str">
        <f t="shared" si="25"/>
        <v>3</v>
      </c>
      <c r="G502" s="173"/>
    </row>
    <row r="503" spans="1:7" ht="12.75">
      <c r="A503" s="187"/>
      <c r="B503" s="108"/>
      <c r="C503" s="163"/>
      <c r="D503" s="163"/>
      <c r="E503" s="164"/>
      <c r="F503" s="173">
        <f t="shared" si="25"/>
      </c>
      <c r="G503" s="173"/>
    </row>
    <row r="504" spans="1:7" ht="25.5">
      <c r="A504" s="113" t="s">
        <v>253</v>
      </c>
      <c r="B504" s="78" t="s">
        <v>319</v>
      </c>
      <c r="C504" s="178">
        <f aca="true" t="shared" si="32" ref="C504:D506">C505</f>
        <v>1995000</v>
      </c>
      <c r="D504" s="178">
        <f t="shared" si="32"/>
        <v>1374673</v>
      </c>
      <c r="E504" s="164">
        <f>D504/C504*100</f>
        <v>68.90591478696741</v>
      </c>
      <c r="F504" s="173" t="str">
        <f t="shared" si="25"/>
        <v>K</v>
      </c>
      <c r="G504" s="173"/>
    </row>
    <row r="505" spans="1:7" ht="12.75">
      <c r="A505" s="170">
        <v>38</v>
      </c>
      <c r="B505" s="105" t="s">
        <v>88</v>
      </c>
      <c r="C505" s="178">
        <f t="shared" si="32"/>
        <v>1995000</v>
      </c>
      <c r="D505" s="178">
        <f t="shared" si="32"/>
        <v>1374673</v>
      </c>
      <c r="E505" s="164">
        <f>D505/C505*100</f>
        <v>68.90591478696741</v>
      </c>
      <c r="F505" s="173" t="str">
        <f t="shared" si="25"/>
        <v>3</v>
      </c>
      <c r="G505" s="173"/>
    </row>
    <row r="506" spans="1:7" ht="12.75">
      <c r="A506" s="170">
        <v>386</v>
      </c>
      <c r="B506" s="105" t="s">
        <v>187</v>
      </c>
      <c r="C506" s="178">
        <f t="shared" si="32"/>
        <v>1995000</v>
      </c>
      <c r="D506" s="178">
        <f t="shared" si="32"/>
        <v>1374673</v>
      </c>
      <c r="E506" s="164">
        <f>D506/C506*100</f>
        <v>68.90591478696741</v>
      </c>
      <c r="F506" s="173" t="str">
        <f t="shared" si="25"/>
        <v>3</v>
      </c>
      <c r="G506" s="173"/>
    </row>
    <row r="507" spans="1:7" ht="12.75">
      <c r="A507" s="187">
        <v>3862</v>
      </c>
      <c r="B507" s="108" t="s">
        <v>135</v>
      </c>
      <c r="C507" s="210">
        <v>1995000</v>
      </c>
      <c r="D507" s="163">
        <v>1374673</v>
      </c>
      <c r="E507" s="213"/>
      <c r="F507" s="173" t="str">
        <f t="shared" si="25"/>
        <v>3</v>
      </c>
      <c r="G507" s="173"/>
    </row>
    <row r="508" spans="1:7" ht="12.75">
      <c r="A508" s="187"/>
      <c r="B508" s="108"/>
      <c r="C508" s="163"/>
      <c r="D508" s="163"/>
      <c r="E508" s="164"/>
      <c r="F508" s="173">
        <f t="shared" si="25"/>
      </c>
      <c r="G508" s="173"/>
    </row>
    <row r="509" spans="1:7" ht="25.5" customHeight="1">
      <c r="A509" s="113" t="s">
        <v>254</v>
      </c>
      <c r="B509" s="78" t="s">
        <v>320</v>
      </c>
      <c r="C509" s="178">
        <f aca="true" t="shared" si="33" ref="C509:D511">C510</f>
        <v>1900000</v>
      </c>
      <c r="D509" s="178">
        <f t="shared" si="33"/>
        <v>782847</v>
      </c>
      <c r="E509" s="164">
        <f>D509/C509*100</f>
        <v>41.20247368421053</v>
      </c>
      <c r="F509" s="173" t="str">
        <f t="shared" si="25"/>
        <v>K</v>
      </c>
      <c r="G509" s="173"/>
    </row>
    <row r="510" spans="1:7" ht="12.75">
      <c r="A510" s="170">
        <v>38</v>
      </c>
      <c r="B510" s="105" t="s">
        <v>88</v>
      </c>
      <c r="C510" s="178">
        <f t="shared" si="33"/>
        <v>1900000</v>
      </c>
      <c r="D510" s="178">
        <f t="shared" si="33"/>
        <v>782847</v>
      </c>
      <c r="E510" s="164">
        <f>D510/C510*100</f>
        <v>41.20247368421053</v>
      </c>
      <c r="F510" s="173" t="str">
        <f t="shared" si="25"/>
        <v>3</v>
      </c>
      <c r="G510" s="173"/>
    </row>
    <row r="511" spans="1:7" ht="12.75">
      <c r="A511" s="170">
        <v>386</v>
      </c>
      <c r="B511" s="105" t="s">
        <v>187</v>
      </c>
      <c r="C511" s="178">
        <f t="shared" si="33"/>
        <v>1900000</v>
      </c>
      <c r="D511" s="178">
        <f t="shared" si="33"/>
        <v>782847</v>
      </c>
      <c r="E511" s="164">
        <f>D511/C511*100</f>
        <v>41.20247368421053</v>
      </c>
      <c r="F511" s="173" t="str">
        <f t="shared" si="25"/>
        <v>3</v>
      </c>
      <c r="G511" s="173"/>
    </row>
    <row r="512" spans="1:7" ht="12.75">
      <c r="A512" s="187">
        <v>3862</v>
      </c>
      <c r="B512" s="108" t="s">
        <v>135</v>
      </c>
      <c r="C512" s="210">
        <v>1900000</v>
      </c>
      <c r="D512" s="163">
        <v>782847</v>
      </c>
      <c r="E512" s="213"/>
      <c r="F512" s="173" t="str">
        <f t="shared" si="25"/>
        <v>3</v>
      </c>
      <c r="G512" s="173"/>
    </row>
    <row r="513" spans="1:7" ht="12.75">
      <c r="A513" s="187"/>
      <c r="B513" s="108"/>
      <c r="C513" s="163"/>
      <c r="D513" s="163"/>
      <c r="E513" s="164"/>
      <c r="F513" s="173">
        <f t="shared" si="25"/>
      </c>
      <c r="G513" s="173"/>
    </row>
    <row r="514" spans="1:7" ht="12.75">
      <c r="A514" s="170" t="s">
        <v>127</v>
      </c>
      <c r="B514" s="35" t="s">
        <v>128</v>
      </c>
      <c r="C514" s="178">
        <f>C515+C519</f>
        <v>162227000</v>
      </c>
      <c r="D514" s="178">
        <f>D516+D520</f>
        <v>149140067</v>
      </c>
      <c r="E514" s="164">
        <f>D514/C514*100</f>
        <v>91.93295012544152</v>
      </c>
      <c r="F514" s="173" t="str">
        <f t="shared" si="25"/>
        <v>K</v>
      </c>
      <c r="G514" s="173"/>
    </row>
    <row r="515" spans="1:7" ht="12.75" hidden="1">
      <c r="A515" s="170">
        <v>3</v>
      </c>
      <c r="B515" s="35" t="s">
        <v>63</v>
      </c>
      <c r="C515" s="178">
        <f>C516</f>
        <v>13000000</v>
      </c>
      <c r="D515" s="178"/>
      <c r="E515" s="164">
        <f>D515/C515*100</f>
        <v>0</v>
      </c>
      <c r="F515" s="173" t="str">
        <f t="shared" si="25"/>
        <v>3</v>
      </c>
      <c r="G515" s="173"/>
    </row>
    <row r="516" spans="1:7" ht="12.75">
      <c r="A516" s="170">
        <v>38</v>
      </c>
      <c r="B516" s="35" t="s">
        <v>187</v>
      </c>
      <c r="C516" s="178">
        <f>C517</f>
        <v>13000000</v>
      </c>
      <c r="D516" s="178">
        <f>D517</f>
        <v>11857828</v>
      </c>
      <c r="E516" s="164">
        <f>D516/C516*100</f>
        <v>91.21406153846155</v>
      </c>
      <c r="F516" s="173" t="str">
        <f t="shared" si="25"/>
        <v>3</v>
      </c>
      <c r="G516" s="173"/>
    </row>
    <row r="517" spans="1:7" ht="12.75">
      <c r="A517" s="170">
        <v>386</v>
      </c>
      <c r="B517" s="35" t="s">
        <v>132</v>
      </c>
      <c r="C517" s="178">
        <f>C518</f>
        <v>13000000</v>
      </c>
      <c r="D517" s="178">
        <f>D518</f>
        <v>11857828</v>
      </c>
      <c r="E517" s="164">
        <f>D517/C517*100</f>
        <v>91.21406153846155</v>
      </c>
      <c r="F517" s="173" t="str">
        <f t="shared" si="25"/>
        <v>3</v>
      </c>
      <c r="G517" s="173"/>
    </row>
    <row r="518" spans="1:7" ht="12.75">
      <c r="A518" s="187">
        <v>3862</v>
      </c>
      <c r="B518" s="108" t="s">
        <v>132</v>
      </c>
      <c r="C518" s="210">
        <v>13000000</v>
      </c>
      <c r="D518" s="163">
        <v>11857828</v>
      </c>
      <c r="E518" s="213"/>
      <c r="F518" s="173" t="str">
        <f t="shared" si="25"/>
        <v>3</v>
      </c>
      <c r="G518" s="173"/>
    </row>
    <row r="519" spans="1:7" ht="12.75" hidden="1">
      <c r="A519" s="170">
        <v>4</v>
      </c>
      <c r="B519" s="35" t="s">
        <v>92</v>
      </c>
      <c r="C519" s="178">
        <f>C520</f>
        <v>149227000</v>
      </c>
      <c r="D519" s="178"/>
      <c r="E519" s="164">
        <f>D519/C519*100</f>
        <v>0</v>
      </c>
      <c r="F519" s="173" t="str">
        <f t="shared" si="25"/>
        <v>4</v>
      </c>
      <c r="G519" s="173"/>
    </row>
    <row r="520" spans="1:7" ht="12.75">
      <c r="A520" s="170">
        <v>42</v>
      </c>
      <c r="B520" s="35" t="s">
        <v>21</v>
      </c>
      <c r="C520" s="178">
        <f>C521+C526</f>
        <v>149227000</v>
      </c>
      <c r="D520" s="178">
        <f>D521+D526</f>
        <v>137282239</v>
      </c>
      <c r="E520" s="164">
        <f>D520/C520*100</f>
        <v>91.99557653775791</v>
      </c>
      <c r="F520" s="173" t="str">
        <f t="shared" si="25"/>
        <v>4</v>
      </c>
      <c r="G520" s="173"/>
    </row>
    <row r="521" spans="1:7" ht="12.75">
      <c r="A521" s="170">
        <v>421</v>
      </c>
      <c r="B521" s="35" t="s">
        <v>22</v>
      </c>
      <c r="C521" s="178">
        <f>C522</f>
        <v>141727000</v>
      </c>
      <c r="D521" s="178">
        <f>D522</f>
        <v>130045448</v>
      </c>
      <c r="E521" s="164">
        <f>D521/C521*100</f>
        <v>91.75770883459045</v>
      </c>
      <c r="F521" s="173" t="str">
        <f t="shared" si="25"/>
        <v>4</v>
      </c>
      <c r="G521" s="173"/>
    </row>
    <row r="522" spans="1:7" ht="12.75">
      <c r="A522" s="190">
        <v>4214</v>
      </c>
      <c r="B522" s="108" t="s">
        <v>26</v>
      </c>
      <c r="C522" s="210">
        <v>141727000</v>
      </c>
      <c r="D522" s="163">
        <v>130045448</v>
      </c>
      <c r="E522" s="213"/>
      <c r="F522" s="173" t="str">
        <f t="shared" si="25"/>
        <v>4</v>
      </c>
      <c r="G522" s="173"/>
    </row>
    <row r="523" spans="1:7" ht="12.75" hidden="1">
      <c r="A523" s="170">
        <v>422</v>
      </c>
      <c r="B523" s="35" t="s">
        <v>31</v>
      </c>
      <c r="C523" s="178">
        <f>C524</f>
        <v>0</v>
      </c>
      <c r="D523" s="178"/>
      <c r="E523" s="164" t="e">
        <f>D523/C523*100</f>
        <v>#DIV/0!</v>
      </c>
      <c r="F523" s="173" t="str">
        <f t="shared" si="25"/>
        <v>4</v>
      </c>
      <c r="G523" s="173"/>
    </row>
    <row r="524" spans="1:7" ht="12.75" hidden="1">
      <c r="A524" s="190">
        <v>4227</v>
      </c>
      <c r="B524" s="108" t="s">
        <v>1</v>
      </c>
      <c r="C524" s="163">
        <v>0</v>
      </c>
      <c r="D524" s="163"/>
      <c r="E524" s="164" t="e">
        <f>D524/C524*100</f>
        <v>#DIV/0!</v>
      </c>
      <c r="F524" s="173" t="str">
        <f t="shared" si="25"/>
        <v>4</v>
      </c>
      <c r="G524" s="173"/>
    </row>
    <row r="525" spans="1:7" ht="12.75" hidden="1">
      <c r="A525" s="170">
        <v>5</v>
      </c>
      <c r="B525" s="35" t="s">
        <v>181</v>
      </c>
      <c r="C525" s="178" t="e">
        <f>#REF!</f>
        <v>#REF!</v>
      </c>
      <c r="D525" s="178"/>
      <c r="E525" s="164" t="e">
        <f>D525/C525*100</f>
        <v>#REF!</v>
      </c>
      <c r="F525" s="173" t="str">
        <f t="shared" si="25"/>
        <v>5</v>
      </c>
      <c r="G525" s="173"/>
    </row>
    <row r="526" spans="1:7" ht="12.75">
      <c r="A526" s="170">
        <v>422</v>
      </c>
      <c r="B526" s="35" t="s">
        <v>31</v>
      </c>
      <c r="C526" s="178">
        <f>C527</f>
        <v>7500000</v>
      </c>
      <c r="D526" s="178">
        <f>D527</f>
        <v>7236791</v>
      </c>
      <c r="E526" s="164">
        <f>D526/C526*100</f>
        <v>96.49054666666666</v>
      </c>
      <c r="F526" s="173" t="str">
        <f t="shared" si="25"/>
        <v>4</v>
      </c>
      <c r="G526" s="173"/>
    </row>
    <row r="527" spans="1:7" ht="12.75">
      <c r="A527" s="190">
        <v>4227</v>
      </c>
      <c r="B527" s="108" t="s">
        <v>1</v>
      </c>
      <c r="C527" s="210">
        <v>7500000</v>
      </c>
      <c r="D527" s="163">
        <v>7236791</v>
      </c>
      <c r="E527" s="213"/>
      <c r="F527" s="173" t="str">
        <f t="shared" si="25"/>
        <v>4</v>
      </c>
      <c r="G527" s="173"/>
    </row>
    <row r="528" spans="1:7" ht="12.75">
      <c r="A528" s="187"/>
      <c r="B528" s="108"/>
      <c r="C528" s="163"/>
      <c r="D528" s="163"/>
      <c r="E528" s="164"/>
      <c r="F528" s="173">
        <f t="shared" si="25"/>
      </c>
      <c r="G528" s="173"/>
    </row>
    <row r="529" spans="1:7" ht="25.5">
      <c r="A529" s="170" t="s">
        <v>129</v>
      </c>
      <c r="B529" s="35" t="s">
        <v>130</v>
      </c>
      <c r="C529" s="178">
        <f>C530</f>
        <v>33000000</v>
      </c>
      <c r="D529" s="178">
        <f>D531</f>
        <v>28230716</v>
      </c>
      <c r="E529" s="164">
        <f>D529/C529*100</f>
        <v>85.54762424242425</v>
      </c>
      <c r="F529" s="173" t="str">
        <f t="shared" si="25"/>
        <v>K</v>
      </c>
      <c r="G529" s="173"/>
    </row>
    <row r="530" spans="1:7" ht="12.75" hidden="1">
      <c r="A530" s="170">
        <v>4</v>
      </c>
      <c r="B530" s="35" t="s">
        <v>92</v>
      </c>
      <c r="C530" s="178">
        <f>C531</f>
        <v>33000000</v>
      </c>
      <c r="D530" s="178"/>
      <c r="E530" s="164">
        <f>D530/C530*100</f>
        <v>0</v>
      </c>
      <c r="F530" s="173" t="str">
        <f t="shared" si="25"/>
        <v>4</v>
      </c>
      <c r="G530" s="173"/>
    </row>
    <row r="531" spans="1:7" ht="12.75">
      <c r="A531" s="170">
        <v>41</v>
      </c>
      <c r="B531" s="35" t="s">
        <v>20</v>
      </c>
      <c r="C531" s="178">
        <f>C532</f>
        <v>33000000</v>
      </c>
      <c r="D531" s="178">
        <f>D532</f>
        <v>28230716</v>
      </c>
      <c r="E531" s="164">
        <f>D531/C531*100</f>
        <v>85.54762424242425</v>
      </c>
      <c r="F531" s="173" t="str">
        <f t="shared" si="25"/>
        <v>4</v>
      </c>
      <c r="G531" s="173"/>
    </row>
    <row r="532" spans="1:7" ht="12.75">
      <c r="A532" s="170">
        <v>411</v>
      </c>
      <c r="B532" s="35" t="s">
        <v>93</v>
      </c>
      <c r="C532" s="178">
        <f>C533</f>
        <v>33000000</v>
      </c>
      <c r="D532" s="178">
        <f>D533</f>
        <v>28230716</v>
      </c>
      <c r="E532" s="164">
        <f>D532/C532*100</f>
        <v>85.54762424242425</v>
      </c>
      <c r="F532" s="173" t="str">
        <f t="shared" si="25"/>
        <v>4</v>
      </c>
      <c r="G532" s="173"/>
    </row>
    <row r="533" spans="1:7" ht="12.75">
      <c r="A533" s="187">
        <v>4111</v>
      </c>
      <c r="B533" s="108" t="s">
        <v>59</v>
      </c>
      <c r="C533" s="210">
        <v>33000000</v>
      </c>
      <c r="D533" s="163">
        <v>28230716</v>
      </c>
      <c r="E533" s="213"/>
      <c r="F533" s="173" t="str">
        <f t="shared" si="25"/>
        <v>4</v>
      </c>
      <c r="G533" s="173"/>
    </row>
    <row r="534" spans="1:7" ht="6" customHeight="1" hidden="1">
      <c r="A534" s="170">
        <v>3</v>
      </c>
      <c r="B534" s="35" t="s">
        <v>63</v>
      </c>
      <c r="C534" s="178" t="e">
        <f>C535</f>
        <v>#REF!</v>
      </c>
      <c r="D534" s="178"/>
      <c r="E534" s="164" t="e">
        <f>D534/C534*100</f>
        <v>#REF!</v>
      </c>
      <c r="F534" s="173" t="str">
        <f t="shared" si="25"/>
        <v>3</v>
      </c>
      <c r="G534" s="173"/>
    </row>
    <row r="535" spans="1:7" ht="12.75" hidden="1">
      <c r="A535" s="170">
        <v>36</v>
      </c>
      <c r="B535" s="35" t="s">
        <v>185</v>
      </c>
      <c r="C535" s="178" t="e">
        <f>#REF!</f>
        <v>#REF!</v>
      </c>
      <c r="D535" s="178"/>
      <c r="E535" s="164" t="e">
        <f>D535/C535*100</f>
        <v>#REF!</v>
      </c>
      <c r="F535" s="173" t="str">
        <f t="shared" si="25"/>
        <v>3</v>
      </c>
      <c r="G535" s="173"/>
    </row>
    <row r="536" spans="1:7" ht="12.75" hidden="1">
      <c r="A536" s="170">
        <v>4</v>
      </c>
      <c r="B536" s="35" t="s">
        <v>92</v>
      </c>
      <c r="C536" s="178" t="e">
        <f>#REF!+#REF!+#REF!</f>
        <v>#REF!</v>
      </c>
      <c r="D536" s="178"/>
      <c r="E536" s="164" t="e">
        <f>D536/C536*100</f>
        <v>#REF!</v>
      </c>
      <c r="F536" s="173" t="str">
        <f aca="true" t="shared" si="34" ref="F536:F599">LEFT(A536,1)</f>
        <v>4</v>
      </c>
      <c r="G536" s="173"/>
    </row>
    <row r="537" spans="1:7" ht="12.75">
      <c r="A537" s="187"/>
      <c r="B537" s="104"/>
      <c r="C537" s="163"/>
      <c r="D537" s="163"/>
      <c r="E537" s="164"/>
      <c r="F537" s="173">
        <f t="shared" si="34"/>
      </c>
      <c r="G537" s="173"/>
    </row>
    <row r="538" spans="1:7" ht="25.5">
      <c r="A538" s="170" t="s">
        <v>255</v>
      </c>
      <c r="B538" s="35" t="s">
        <v>322</v>
      </c>
      <c r="C538" s="178">
        <f aca="true" t="shared" si="35" ref="C538:D540">C539</f>
        <v>45153000</v>
      </c>
      <c r="D538" s="178">
        <f t="shared" si="35"/>
        <v>35450624</v>
      </c>
      <c r="E538" s="164">
        <f>D538/C538*100</f>
        <v>78.5122228866299</v>
      </c>
      <c r="F538" s="173" t="str">
        <f t="shared" si="34"/>
        <v>K</v>
      </c>
      <c r="G538" s="173"/>
    </row>
    <row r="539" spans="1:7" ht="12.75">
      <c r="A539" s="170">
        <v>42</v>
      </c>
      <c r="B539" s="35" t="s">
        <v>21</v>
      </c>
      <c r="C539" s="178">
        <f t="shared" si="35"/>
        <v>45153000</v>
      </c>
      <c r="D539" s="178">
        <f t="shared" si="35"/>
        <v>35450624</v>
      </c>
      <c r="E539" s="164">
        <f>D539/C539*100</f>
        <v>78.5122228866299</v>
      </c>
      <c r="F539" s="173" t="str">
        <f t="shared" si="34"/>
        <v>4</v>
      </c>
      <c r="G539" s="173"/>
    </row>
    <row r="540" spans="1:7" ht="12.75">
      <c r="A540" s="170">
        <v>421</v>
      </c>
      <c r="B540" s="35" t="s">
        <v>22</v>
      </c>
      <c r="C540" s="178">
        <f t="shared" si="35"/>
        <v>45153000</v>
      </c>
      <c r="D540" s="178">
        <f t="shared" si="35"/>
        <v>35450624</v>
      </c>
      <c r="E540" s="164">
        <f>D540/C540*100</f>
        <v>78.5122228866299</v>
      </c>
      <c r="F540" s="173" t="str">
        <f t="shared" si="34"/>
        <v>4</v>
      </c>
      <c r="G540" s="173"/>
    </row>
    <row r="541" spans="1:7" ht="12.75">
      <c r="A541" s="187">
        <v>4214</v>
      </c>
      <c r="B541" s="108" t="s">
        <v>26</v>
      </c>
      <c r="C541" s="210">
        <v>45153000</v>
      </c>
      <c r="D541" s="163">
        <v>35450624</v>
      </c>
      <c r="E541" s="213"/>
      <c r="F541" s="173" t="str">
        <f t="shared" si="34"/>
        <v>4</v>
      </c>
      <c r="G541" s="173"/>
    </row>
    <row r="542" spans="1:7" ht="12.75">
      <c r="A542" s="187"/>
      <c r="B542" s="108"/>
      <c r="C542" s="163"/>
      <c r="D542" s="163"/>
      <c r="E542" s="164"/>
      <c r="F542" s="173">
        <f t="shared" si="34"/>
      </c>
      <c r="G542" s="173"/>
    </row>
    <row r="543" spans="1:7" ht="12.75">
      <c r="A543" s="170" t="s">
        <v>256</v>
      </c>
      <c r="B543" s="35" t="s">
        <v>321</v>
      </c>
      <c r="C543" s="178">
        <f aca="true" t="shared" si="36" ref="C543:D545">C544</f>
        <v>186000</v>
      </c>
      <c r="D543" s="178">
        <f t="shared" si="36"/>
        <v>167556</v>
      </c>
      <c r="E543" s="164">
        <f>D543/C543*100</f>
        <v>90.08387096774193</v>
      </c>
      <c r="F543" s="173" t="str">
        <f t="shared" si="34"/>
        <v>K</v>
      </c>
      <c r="G543" s="173"/>
    </row>
    <row r="544" spans="1:7" ht="12.75">
      <c r="A544" s="170">
        <v>42</v>
      </c>
      <c r="B544" s="35" t="s">
        <v>21</v>
      </c>
      <c r="C544" s="178">
        <f t="shared" si="36"/>
        <v>186000</v>
      </c>
      <c r="D544" s="178">
        <f t="shared" si="36"/>
        <v>167556</v>
      </c>
      <c r="E544" s="164">
        <f>D544/C544*100</f>
        <v>90.08387096774193</v>
      </c>
      <c r="F544" s="173" t="str">
        <f t="shared" si="34"/>
        <v>4</v>
      </c>
      <c r="G544" s="173"/>
    </row>
    <row r="545" spans="1:7" ht="12.75">
      <c r="A545" s="170">
        <v>421</v>
      </c>
      <c r="B545" s="35" t="s">
        <v>22</v>
      </c>
      <c r="C545" s="178">
        <f t="shared" si="36"/>
        <v>186000</v>
      </c>
      <c r="D545" s="178">
        <f t="shared" si="36"/>
        <v>167556</v>
      </c>
      <c r="E545" s="164">
        <f>D545/C545*100</f>
        <v>90.08387096774193</v>
      </c>
      <c r="F545" s="173" t="str">
        <f t="shared" si="34"/>
        <v>4</v>
      </c>
      <c r="G545" s="173"/>
    </row>
    <row r="546" spans="1:7" ht="12.75">
      <c r="A546" s="187">
        <v>4214</v>
      </c>
      <c r="B546" s="35" t="s">
        <v>26</v>
      </c>
      <c r="C546" s="210">
        <v>186000</v>
      </c>
      <c r="D546" s="163">
        <v>167556</v>
      </c>
      <c r="E546" s="213"/>
      <c r="F546" s="173" t="str">
        <f t="shared" si="34"/>
        <v>4</v>
      </c>
      <c r="G546" s="173"/>
    </row>
    <row r="547" spans="1:7" ht="12.75">
      <c r="A547" s="187"/>
      <c r="B547" s="35"/>
      <c r="C547" s="163"/>
      <c r="D547" s="163"/>
      <c r="E547" s="164"/>
      <c r="F547" s="173">
        <f t="shared" si="34"/>
      </c>
      <c r="G547" s="173"/>
    </row>
    <row r="548" spans="1:7" ht="12.75">
      <c r="A548" s="170" t="s">
        <v>257</v>
      </c>
      <c r="B548" s="35" t="s">
        <v>323</v>
      </c>
      <c r="C548" s="178">
        <f aca="true" t="shared" si="37" ref="C548:D550">C549</f>
        <v>204000</v>
      </c>
      <c r="D548" s="178">
        <f t="shared" si="37"/>
        <v>203663</v>
      </c>
      <c r="E548" s="164">
        <f>D548/C548*100</f>
        <v>99.83480392156862</v>
      </c>
      <c r="F548" s="173" t="str">
        <f t="shared" si="34"/>
        <v>K</v>
      </c>
      <c r="G548" s="173"/>
    </row>
    <row r="549" spans="1:7" ht="12.75">
      <c r="A549" s="170">
        <v>42</v>
      </c>
      <c r="B549" s="35" t="s">
        <v>21</v>
      </c>
      <c r="C549" s="178">
        <f t="shared" si="37"/>
        <v>204000</v>
      </c>
      <c r="D549" s="178">
        <f t="shared" si="37"/>
        <v>203663</v>
      </c>
      <c r="E549" s="164">
        <f>D549/C549*100</f>
        <v>99.83480392156862</v>
      </c>
      <c r="F549" s="173" t="str">
        <f t="shared" si="34"/>
        <v>4</v>
      </c>
      <c r="G549" s="173"/>
    </row>
    <row r="550" spans="1:7" ht="12.75">
      <c r="A550" s="170">
        <v>421</v>
      </c>
      <c r="B550" s="35" t="s">
        <v>22</v>
      </c>
      <c r="C550" s="178">
        <f t="shared" si="37"/>
        <v>204000</v>
      </c>
      <c r="D550" s="178">
        <f t="shared" si="37"/>
        <v>203663</v>
      </c>
      <c r="E550" s="164">
        <f>D550/C550*100</f>
        <v>99.83480392156862</v>
      </c>
      <c r="F550" s="173" t="str">
        <f t="shared" si="34"/>
        <v>4</v>
      </c>
      <c r="G550" s="173"/>
    </row>
    <row r="551" spans="1:7" ht="12.75">
      <c r="A551" s="187">
        <v>4214</v>
      </c>
      <c r="B551" s="108" t="s">
        <v>26</v>
      </c>
      <c r="C551" s="210">
        <v>204000</v>
      </c>
      <c r="D551" s="163">
        <v>203663</v>
      </c>
      <c r="E551" s="213"/>
      <c r="F551" s="173" t="str">
        <f t="shared" si="34"/>
        <v>4</v>
      </c>
      <c r="G551" s="173"/>
    </row>
    <row r="552" spans="1:7" ht="12.75">
      <c r="A552" s="187"/>
      <c r="B552" s="108"/>
      <c r="C552" s="163"/>
      <c r="D552" s="163"/>
      <c r="E552" s="164"/>
      <c r="F552" s="173">
        <f t="shared" si="34"/>
      </c>
      <c r="G552" s="173"/>
    </row>
    <row r="553" spans="1:7" ht="12.75">
      <c r="A553" s="170" t="s">
        <v>258</v>
      </c>
      <c r="B553" s="35" t="s">
        <v>324</v>
      </c>
      <c r="C553" s="178">
        <f aca="true" t="shared" si="38" ref="C553:D555">C554</f>
        <v>2020000</v>
      </c>
      <c r="D553" s="178">
        <f t="shared" si="38"/>
        <v>2064275</v>
      </c>
      <c r="E553" s="164">
        <f>D553/C553*100</f>
        <v>102.19183168316832</v>
      </c>
      <c r="F553" s="173" t="str">
        <f t="shared" si="34"/>
        <v>K</v>
      </c>
      <c r="G553" s="173"/>
    </row>
    <row r="554" spans="1:7" ht="12.75">
      <c r="A554" s="170">
        <v>42</v>
      </c>
      <c r="B554" s="35" t="s">
        <v>21</v>
      </c>
      <c r="C554" s="178">
        <f t="shared" si="38"/>
        <v>2020000</v>
      </c>
      <c r="D554" s="178">
        <f t="shared" si="38"/>
        <v>2064275</v>
      </c>
      <c r="E554" s="164">
        <f>D554/C554*100</f>
        <v>102.19183168316832</v>
      </c>
      <c r="F554" s="173" t="str">
        <f t="shared" si="34"/>
        <v>4</v>
      </c>
      <c r="G554" s="173"/>
    </row>
    <row r="555" spans="1:7" ht="12.75">
      <c r="A555" s="170">
        <v>421</v>
      </c>
      <c r="B555" s="35" t="s">
        <v>22</v>
      </c>
      <c r="C555" s="178">
        <f t="shared" si="38"/>
        <v>2020000</v>
      </c>
      <c r="D555" s="178">
        <f t="shared" si="38"/>
        <v>2064275</v>
      </c>
      <c r="E555" s="164">
        <f>D555/C555*100</f>
        <v>102.19183168316832</v>
      </c>
      <c r="F555" s="173" t="str">
        <f t="shared" si="34"/>
        <v>4</v>
      </c>
      <c r="G555" s="173"/>
    </row>
    <row r="556" spans="1:7" ht="12.75">
      <c r="A556" s="187">
        <v>4214</v>
      </c>
      <c r="B556" s="108" t="s">
        <v>26</v>
      </c>
      <c r="C556" s="210">
        <v>2020000</v>
      </c>
      <c r="D556" s="163">
        <v>2064275</v>
      </c>
      <c r="E556" s="213"/>
      <c r="F556" s="173" t="str">
        <f t="shared" si="34"/>
        <v>4</v>
      </c>
      <c r="G556" s="173"/>
    </row>
    <row r="557" spans="1:7" ht="12.75">
      <c r="A557" s="187"/>
      <c r="B557" s="108"/>
      <c r="C557" s="163"/>
      <c r="D557" s="163"/>
      <c r="E557" s="164"/>
      <c r="F557" s="173">
        <f t="shared" si="34"/>
      </c>
      <c r="G557" s="173"/>
    </row>
    <row r="558" spans="1:7" ht="12.75" customHeight="1">
      <c r="A558" s="170" t="s">
        <v>259</v>
      </c>
      <c r="B558" s="35" t="s">
        <v>374</v>
      </c>
      <c r="C558" s="178">
        <f aca="true" t="shared" si="39" ref="C558:D560">C559</f>
        <v>711000</v>
      </c>
      <c r="D558" s="178">
        <f t="shared" si="39"/>
        <v>647688</v>
      </c>
      <c r="E558" s="164">
        <f>D558/C558*100</f>
        <v>91.09535864978902</v>
      </c>
      <c r="F558" s="173" t="str">
        <f t="shared" si="34"/>
        <v>K</v>
      </c>
      <c r="G558" s="173"/>
    </row>
    <row r="559" spans="1:7" ht="12.75">
      <c r="A559" s="170">
        <v>36</v>
      </c>
      <c r="B559" s="35" t="s">
        <v>354</v>
      </c>
      <c r="C559" s="178">
        <f t="shared" si="39"/>
        <v>711000</v>
      </c>
      <c r="D559" s="178">
        <f t="shared" si="39"/>
        <v>647688</v>
      </c>
      <c r="E559" s="164">
        <f>D559/C559*100</f>
        <v>91.09535864978902</v>
      </c>
      <c r="F559" s="173" t="str">
        <f t="shared" si="34"/>
        <v>3</v>
      </c>
      <c r="G559" s="173"/>
    </row>
    <row r="560" spans="1:7" ht="12.75">
      <c r="A560" s="170">
        <v>363</v>
      </c>
      <c r="B560" s="35" t="s">
        <v>282</v>
      </c>
      <c r="C560" s="178">
        <f t="shared" si="39"/>
        <v>711000</v>
      </c>
      <c r="D560" s="178">
        <f t="shared" si="39"/>
        <v>647688</v>
      </c>
      <c r="E560" s="164">
        <f>D560/C560*100</f>
        <v>91.09535864978902</v>
      </c>
      <c r="F560" s="173" t="str">
        <f t="shared" si="34"/>
        <v>3</v>
      </c>
      <c r="G560" s="173"/>
    </row>
    <row r="561" spans="1:7" ht="12.75">
      <c r="A561" s="187">
        <v>3632</v>
      </c>
      <c r="B561" s="108" t="s">
        <v>281</v>
      </c>
      <c r="C561" s="210">
        <v>711000</v>
      </c>
      <c r="D561" s="163">
        <v>647688</v>
      </c>
      <c r="E561" s="213"/>
      <c r="F561" s="173" t="str">
        <f t="shared" si="34"/>
        <v>3</v>
      </c>
      <c r="G561" s="173"/>
    </row>
    <row r="562" spans="1:7" ht="12.75">
      <c r="A562" s="187"/>
      <c r="B562" s="108"/>
      <c r="C562" s="163"/>
      <c r="D562" s="163"/>
      <c r="E562" s="164"/>
      <c r="F562" s="173">
        <f t="shared" si="34"/>
      </c>
      <c r="G562" s="173"/>
    </row>
    <row r="563" spans="1:7" ht="25.5">
      <c r="A563" s="170" t="s">
        <v>260</v>
      </c>
      <c r="B563" s="35" t="s">
        <v>325</v>
      </c>
      <c r="C563" s="178">
        <f aca="true" t="shared" si="40" ref="C563:D565">C564</f>
        <v>33000</v>
      </c>
      <c r="D563" s="178">
        <f t="shared" si="40"/>
        <v>30100</v>
      </c>
      <c r="E563" s="164">
        <f>D563/C563*100</f>
        <v>91.21212121212122</v>
      </c>
      <c r="F563" s="173" t="str">
        <f t="shared" si="34"/>
        <v>K</v>
      </c>
      <c r="G563" s="173"/>
    </row>
    <row r="564" spans="1:7" ht="12.75">
      <c r="A564" s="170">
        <v>36</v>
      </c>
      <c r="B564" s="35" t="s">
        <v>354</v>
      </c>
      <c r="C564" s="178">
        <f t="shared" si="40"/>
        <v>33000</v>
      </c>
      <c r="D564" s="178">
        <f t="shared" si="40"/>
        <v>30100</v>
      </c>
      <c r="E564" s="164">
        <f>D564/C564*100</f>
        <v>91.21212121212122</v>
      </c>
      <c r="F564" s="173" t="str">
        <f t="shared" si="34"/>
        <v>3</v>
      </c>
      <c r="G564" s="173"/>
    </row>
    <row r="565" spans="1:7" ht="12.75">
      <c r="A565" s="170">
        <v>363</v>
      </c>
      <c r="B565" s="35" t="s">
        <v>282</v>
      </c>
      <c r="C565" s="178">
        <f t="shared" si="40"/>
        <v>33000</v>
      </c>
      <c r="D565" s="178">
        <f t="shared" si="40"/>
        <v>30100</v>
      </c>
      <c r="E565" s="164">
        <f>D565/C565*100</f>
        <v>91.21212121212122</v>
      </c>
      <c r="F565" s="173" t="str">
        <f t="shared" si="34"/>
        <v>3</v>
      </c>
      <c r="G565" s="173"/>
    </row>
    <row r="566" spans="1:7" ht="12.75">
      <c r="A566" s="187">
        <v>3632</v>
      </c>
      <c r="B566" s="108" t="s">
        <v>281</v>
      </c>
      <c r="C566" s="210">
        <v>33000</v>
      </c>
      <c r="D566" s="163">
        <v>30100</v>
      </c>
      <c r="E566" s="213"/>
      <c r="F566" s="173" t="str">
        <f t="shared" si="34"/>
        <v>3</v>
      </c>
      <c r="G566" s="173"/>
    </row>
    <row r="567" spans="1:7" ht="12.75">
      <c r="A567" s="187"/>
      <c r="B567" s="108"/>
      <c r="C567" s="163"/>
      <c r="D567" s="163"/>
      <c r="E567" s="164"/>
      <c r="F567" s="173">
        <f t="shared" si="34"/>
      </c>
      <c r="G567" s="173"/>
    </row>
    <row r="568" spans="1:7" ht="25.5">
      <c r="A568" s="170" t="s">
        <v>261</v>
      </c>
      <c r="B568" s="35" t="s">
        <v>326</v>
      </c>
      <c r="C568" s="178">
        <f aca="true" t="shared" si="41" ref="C568:D570">C569</f>
        <v>256000</v>
      </c>
      <c r="D568" s="178">
        <f t="shared" si="41"/>
        <v>28750</v>
      </c>
      <c r="E568" s="164">
        <f>D568/C568*100</f>
        <v>11.23046875</v>
      </c>
      <c r="F568" s="173" t="str">
        <f t="shared" si="34"/>
        <v>K</v>
      </c>
      <c r="G568" s="173"/>
    </row>
    <row r="569" spans="1:7" ht="12.75">
      <c r="A569" s="170">
        <v>36</v>
      </c>
      <c r="B569" s="35" t="s">
        <v>354</v>
      </c>
      <c r="C569" s="178">
        <f t="shared" si="41"/>
        <v>256000</v>
      </c>
      <c r="D569" s="178">
        <f t="shared" si="41"/>
        <v>28750</v>
      </c>
      <c r="E569" s="164">
        <f>D569/C569*100</f>
        <v>11.23046875</v>
      </c>
      <c r="F569" s="173" t="str">
        <f t="shared" si="34"/>
        <v>3</v>
      </c>
      <c r="G569" s="173"/>
    </row>
    <row r="570" spans="1:7" ht="12.75">
      <c r="A570" s="170">
        <v>363</v>
      </c>
      <c r="B570" s="35" t="s">
        <v>282</v>
      </c>
      <c r="C570" s="178">
        <f t="shared" si="41"/>
        <v>256000</v>
      </c>
      <c r="D570" s="178">
        <f t="shared" si="41"/>
        <v>28750</v>
      </c>
      <c r="E570" s="164">
        <f>D570/C570*100</f>
        <v>11.23046875</v>
      </c>
      <c r="F570" s="173" t="str">
        <f t="shared" si="34"/>
        <v>3</v>
      </c>
      <c r="G570" s="173"/>
    </row>
    <row r="571" spans="1:7" ht="12.75">
      <c r="A571" s="187">
        <v>3632</v>
      </c>
      <c r="B571" s="108" t="s">
        <v>281</v>
      </c>
      <c r="C571" s="210">
        <v>256000</v>
      </c>
      <c r="D571" s="163">
        <v>28750</v>
      </c>
      <c r="E571" s="213"/>
      <c r="F571" s="173" t="str">
        <f t="shared" si="34"/>
        <v>3</v>
      </c>
      <c r="G571" s="173"/>
    </row>
    <row r="572" spans="1:7" ht="12.75">
      <c r="A572" s="187"/>
      <c r="B572" s="108"/>
      <c r="C572" s="163"/>
      <c r="D572" s="163"/>
      <c r="E572" s="164"/>
      <c r="F572" s="173">
        <f t="shared" si="34"/>
      </c>
      <c r="G572" s="173"/>
    </row>
    <row r="573" spans="1:7" ht="12.75" customHeight="1">
      <c r="A573" s="170" t="s">
        <v>262</v>
      </c>
      <c r="B573" s="35" t="s">
        <v>327</v>
      </c>
      <c r="C573" s="178">
        <f aca="true" t="shared" si="42" ref="C573:D575">C574</f>
        <v>247000</v>
      </c>
      <c r="D573" s="178">
        <f t="shared" si="42"/>
        <v>239047</v>
      </c>
      <c r="E573" s="164">
        <f>D573/C573*100</f>
        <v>96.78016194331984</v>
      </c>
      <c r="F573" s="173" t="str">
        <f t="shared" si="34"/>
        <v>K</v>
      </c>
      <c r="G573" s="173"/>
    </row>
    <row r="574" spans="1:7" ht="12.75">
      <c r="A574" s="170">
        <v>36</v>
      </c>
      <c r="B574" s="35" t="s">
        <v>354</v>
      </c>
      <c r="C574" s="178">
        <f t="shared" si="42"/>
        <v>247000</v>
      </c>
      <c r="D574" s="178">
        <f t="shared" si="42"/>
        <v>239047</v>
      </c>
      <c r="E574" s="164">
        <f>D574/C574*100</f>
        <v>96.78016194331984</v>
      </c>
      <c r="F574" s="173" t="str">
        <f t="shared" si="34"/>
        <v>3</v>
      </c>
      <c r="G574" s="173"/>
    </row>
    <row r="575" spans="1:7" ht="12.75">
      <c r="A575" s="170">
        <v>363</v>
      </c>
      <c r="B575" s="35" t="s">
        <v>282</v>
      </c>
      <c r="C575" s="178">
        <f t="shared" si="42"/>
        <v>247000</v>
      </c>
      <c r="D575" s="178">
        <f t="shared" si="42"/>
        <v>239047</v>
      </c>
      <c r="E575" s="164">
        <f>D575/C575*100</f>
        <v>96.78016194331984</v>
      </c>
      <c r="F575" s="173" t="str">
        <f t="shared" si="34"/>
        <v>3</v>
      </c>
      <c r="G575" s="173"/>
    </row>
    <row r="576" spans="1:7" ht="12.75">
      <c r="A576" s="187">
        <v>3632</v>
      </c>
      <c r="B576" s="108" t="s">
        <v>281</v>
      </c>
      <c r="C576" s="210">
        <v>247000</v>
      </c>
      <c r="D576" s="163">
        <v>239047</v>
      </c>
      <c r="E576" s="213"/>
      <c r="F576" s="173" t="str">
        <f t="shared" si="34"/>
        <v>3</v>
      </c>
      <c r="G576" s="173"/>
    </row>
    <row r="577" spans="1:7" ht="12.75">
      <c r="A577" s="187"/>
      <c r="B577" s="108"/>
      <c r="C577" s="163"/>
      <c r="D577" s="163"/>
      <c r="E577" s="164"/>
      <c r="F577" s="173">
        <f t="shared" si="34"/>
      </c>
      <c r="G577" s="173"/>
    </row>
    <row r="578" spans="1:7" ht="12.75">
      <c r="A578" s="170" t="s">
        <v>263</v>
      </c>
      <c r="B578" s="35" t="s">
        <v>328</v>
      </c>
      <c r="C578" s="178">
        <f>C579+C582+C585</f>
        <v>17744000</v>
      </c>
      <c r="D578" s="178">
        <f>D579+D582</f>
        <v>16174766</v>
      </c>
      <c r="E578" s="164">
        <f>D578/C578*100</f>
        <v>91.15625563570785</v>
      </c>
      <c r="F578" s="173" t="str">
        <f t="shared" si="34"/>
        <v>K</v>
      </c>
      <c r="G578" s="173"/>
    </row>
    <row r="579" spans="1:7" ht="12.75">
      <c r="A579" s="170">
        <v>36</v>
      </c>
      <c r="B579" s="35" t="s">
        <v>354</v>
      </c>
      <c r="C579" s="178">
        <f>C580</f>
        <v>15944000</v>
      </c>
      <c r="D579" s="178">
        <f>D580</f>
        <v>14701489</v>
      </c>
      <c r="E579" s="164">
        <f>D579/C579*100</f>
        <v>92.20703085800301</v>
      </c>
      <c r="F579" s="173" t="str">
        <f t="shared" si="34"/>
        <v>3</v>
      </c>
      <c r="G579" s="173"/>
    </row>
    <row r="580" spans="1:7" ht="12.75">
      <c r="A580" s="170">
        <v>363</v>
      </c>
      <c r="B580" s="35" t="s">
        <v>282</v>
      </c>
      <c r="C580" s="178">
        <f>C581</f>
        <v>15944000</v>
      </c>
      <c r="D580" s="178">
        <f>D581</f>
        <v>14701489</v>
      </c>
      <c r="E580" s="164">
        <f>D580/C580*100</f>
        <v>92.20703085800301</v>
      </c>
      <c r="F580" s="173" t="str">
        <f t="shared" si="34"/>
        <v>3</v>
      </c>
      <c r="G580" s="173"/>
    </row>
    <row r="581" spans="1:7" ht="12.75">
      <c r="A581" s="187">
        <v>3632</v>
      </c>
      <c r="B581" s="108" t="s">
        <v>281</v>
      </c>
      <c r="C581" s="210">
        <v>15944000</v>
      </c>
      <c r="D581" s="163">
        <v>14701489</v>
      </c>
      <c r="E581" s="213"/>
      <c r="F581" s="173" t="str">
        <f t="shared" si="34"/>
        <v>3</v>
      </c>
      <c r="G581" s="173"/>
    </row>
    <row r="582" spans="1:7" ht="12.75">
      <c r="A582" s="170">
        <v>42</v>
      </c>
      <c r="B582" s="35" t="s">
        <v>338</v>
      </c>
      <c r="C582" s="156">
        <f>C583</f>
        <v>1800000</v>
      </c>
      <c r="D582" s="156">
        <f>D583</f>
        <v>1473277</v>
      </c>
      <c r="E582" s="164">
        <f>D582/C582*100</f>
        <v>81.84872222222222</v>
      </c>
      <c r="F582" s="173" t="str">
        <f t="shared" si="34"/>
        <v>4</v>
      </c>
      <c r="G582" s="173"/>
    </row>
    <row r="583" spans="1:7" ht="12.75">
      <c r="A583" s="170">
        <v>421</v>
      </c>
      <c r="B583" s="128" t="s">
        <v>22</v>
      </c>
      <c r="C583" s="156">
        <f>C584</f>
        <v>1800000</v>
      </c>
      <c r="D583" s="156">
        <f>D584</f>
        <v>1473277</v>
      </c>
      <c r="E583" s="164">
        <f>D583/C583*100</f>
        <v>81.84872222222222</v>
      </c>
      <c r="F583" s="173" t="str">
        <f t="shared" si="34"/>
        <v>4</v>
      </c>
      <c r="G583" s="173"/>
    </row>
    <row r="584" spans="1:7" ht="12.75">
      <c r="A584" s="187">
        <v>4214</v>
      </c>
      <c r="B584" s="108" t="s">
        <v>26</v>
      </c>
      <c r="C584" s="210">
        <v>1800000</v>
      </c>
      <c r="D584" s="163">
        <v>1473277</v>
      </c>
      <c r="E584" s="213"/>
      <c r="F584" s="173" t="str">
        <f t="shared" si="34"/>
        <v>4</v>
      </c>
      <c r="G584" s="173"/>
    </row>
    <row r="585" spans="1:7" ht="12.75">
      <c r="A585" s="170"/>
      <c r="B585" s="35"/>
      <c r="C585" s="156"/>
      <c r="D585" s="156"/>
      <c r="E585" s="164"/>
      <c r="F585" s="173">
        <f t="shared" si="34"/>
      </c>
      <c r="G585" s="173"/>
    </row>
    <row r="586" spans="1:7" ht="12.75" hidden="1">
      <c r="A586" s="170" t="s">
        <v>360</v>
      </c>
      <c r="B586" s="35" t="s">
        <v>361</v>
      </c>
      <c r="C586" s="156">
        <f>C587</f>
        <v>0</v>
      </c>
      <c r="D586" s="156"/>
      <c r="E586" s="164" t="e">
        <f aca="true" t="shared" si="43" ref="E586:E604">D586/C586*100</f>
        <v>#DIV/0!</v>
      </c>
      <c r="F586" s="173" t="str">
        <f t="shared" si="34"/>
        <v>K</v>
      </c>
      <c r="G586" s="173"/>
    </row>
    <row r="587" spans="1:7" ht="12.75" hidden="1">
      <c r="A587" s="170">
        <v>36</v>
      </c>
      <c r="B587" s="35" t="s">
        <v>354</v>
      </c>
      <c r="C587" s="156">
        <f>C588</f>
        <v>0</v>
      </c>
      <c r="D587" s="156"/>
      <c r="E587" s="164" t="e">
        <f t="shared" si="43"/>
        <v>#DIV/0!</v>
      </c>
      <c r="F587" s="173" t="str">
        <f t="shared" si="34"/>
        <v>3</v>
      </c>
      <c r="G587" s="173"/>
    </row>
    <row r="588" spans="1:7" ht="12.75" hidden="1">
      <c r="A588" s="170">
        <v>363</v>
      </c>
      <c r="B588" s="35" t="s">
        <v>282</v>
      </c>
      <c r="C588" s="156">
        <f>C589</f>
        <v>0</v>
      </c>
      <c r="D588" s="156"/>
      <c r="E588" s="164" t="e">
        <f t="shared" si="43"/>
        <v>#DIV/0!</v>
      </c>
      <c r="F588" s="173" t="str">
        <f t="shared" si="34"/>
        <v>3</v>
      </c>
      <c r="G588" s="173"/>
    </row>
    <row r="589" spans="1:7" ht="12.75" hidden="1">
      <c r="A589" s="187">
        <v>3632</v>
      </c>
      <c r="B589" s="108" t="s">
        <v>281</v>
      </c>
      <c r="C589" s="163">
        <v>0</v>
      </c>
      <c r="D589" s="163"/>
      <c r="E589" s="164" t="e">
        <f t="shared" si="43"/>
        <v>#DIV/0!</v>
      </c>
      <c r="F589" s="173" t="str">
        <f t="shared" si="34"/>
        <v>3</v>
      </c>
      <c r="G589" s="173"/>
    </row>
    <row r="590" spans="1:7" ht="12.75" hidden="1">
      <c r="A590" s="187"/>
      <c r="B590" s="108"/>
      <c r="C590" s="163"/>
      <c r="D590" s="163"/>
      <c r="E590" s="164" t="e">
        <f t="shared" si="43"/>
        <v>#DIV/0!</v>
      </c>
      <c r="F590" s="173">
        <f t="shared" si="34"/>
      </c>
      <c r="G590" s="173"/>
    </row>
    <row r="591" spans="1:7" ht="12.75" hidden="1">
      <c r="A591" s="170" t="s">
        <v>362</v>
      </c>
      <c r="B591" s="35" t="s">
        <v>363</v>
      </c>
      <c r="C591" s="156">
        <f>C592</f>
        <v>0</v>
      </c>
      <c r="D591" s="156"/>
      <c r="E591" s="164" t="e">
        <f t="shared" si="43"/>
        <v>#DIV/0!</v>
      </c>
      <c r="F591" s="173" t="str">
        <f t="shared" si="34"/>
        <v>K</v>
      </c>
      <c r="G591" s="173"/>
    </row>
    <row r="592" spans="1:7" ht="12.75" hidden="1">
      <c r="A592" s="170">
        <v>36</v>
      </c>
      <c r="B592" s="35" t="s">
        <v>354</v>
      </c>
      <c r="C592" s="156">
        <f>C593</f>
        <v>0</v>
      </c>
      <c r="D592" s="156"/>
      <c r="E592" s="164" t="e">
        <f t="shared" si="43"/>
        <v>#DIV/0!</v>
      </c>
      <c r="F592" s="173" t="str">
        <f t="shared" si="34"/>
        <v>3</v>
      </c>
      <c r="G592" s="173"/>
    </row>
    <row r="593" spans="1:7" ht="12.75" hidden="1">
      <c r="A593" s="170">
        <v>363</v>
      </c>
      <c r="B593" s="35" t="s">
        <v>282</v>
      </c>
      <c r="C593" s="156">
        <f>C594</f>
        <v>0</v>
      </c>
      <c r="D593" s="156"/>
      <c r="E593" s="164" t="e">
        <f t="shared" si="43"/>
        <v>#DIV/0!</v>
      </c>
      <c r="F593" s="173" t="str">
        <f t="shared" si="34"/>
        <v>3</v>
      </c>
      <c r="G593" s="173"/>
    </row>
    <row r="594" spans="1:7" ht="12.75" hidden="1">
      <c r="A594" s="187">
        <v>3632</v>
      </c>
      <c r="B594" s="108" t="s">
        <v>281</v>
      </c>
      <c r="C594" s="163">
        <v>0</v>
      </c>
      <c r="D594" s="163"/>
      <c r="E594" s="164" t="e">
        <f t="shared" si="43"/>
        <v>#DIV/0!</v>
      </c>
      <c r="F594" s="173" t="str">
        <f t="shared" si="34"/>
        <v>3</v>
      </c>
      <c r="G594" s="173"/>
    </row>
    <row r="595" spans="1:7" ht="12.75" hidden="1">
      <c r="A595" s="187"/>
      <c r="B595" s="108"/>
      <c r="C595" s="163"/>
      <c r="D595" s="163"/>
      <c r="E595" s="164" t="e">
        <f t="shared" si="43"/>
        <v>#DIV/0!</v>
      </c>
      <c r="F595" s="173">
        <f t="shared" si="34"/>
      </c>
      <c r="G595" s="173"/>
    </row>
    <row r="596" spans="1:7" ht="12.75" hidden="1">
      <c r="A596" s="170" t="s">
        <v>364</v>
      </c>
      <c r="B596" s="35" t="s">
        <v>365</v>
      </c>
      <c r="C596" s="156">
        <f>C597</f>
        <v>0</v>
      </c>
      <c r="D596" s="156"/>
      <c r="E596" s="164" t="e">
        <f t="shared" si="43"/>
        <v>#DIV/0!</v>
      </c>
      <c r="F596" s="173" t="str">
        <f t="shared" si="34"/>
        <v>K</v>
      </c>
      <c r="G596" s="173"/>
    </row>
    <row r="597" spans="1:7" ht="12.75" hidden="1">
      <c r="A597" s="170">
        <v>36</v>
      </c>
      <c r="B597" s="35" t="s">
        <v>185</v>
      </c>
      <c r="C597" s="156">
        <f>C598</f>
        <v>0</v>
      </c>
      <c r="D597" s="156"/>
      <c r="E597" s="164" t="e">
        <f t="shared" si="43"/>
        <v>#DIV/0!</v>
      </c>
      <c r="F597" s="173" t="str">
        <f t="shared" si="34"/>
        <v>3</v>
      </c>
      <c r="G597" s="173"/>
    </row>
    <row r="598" spans="1:7" ht="12.75" hidden="1">
      <c r="A598" s="170">
        <v>363</v>
      </c>
      <c r="B598" s="35" t="s">
        <v>282</v>
      </c>
      <c r="C598" s="156">
        <f>C599</f>
        <v>0</v>
      </c>
      <c r="D598" s="156"/>
      <c r="E598" s="164" t="e">
        <f t="shared" si="43"/>
        <v>#DIV/0!</v>
      </c>
      <c r="F598" s="173" t="str">
        <f t="shared" si="34"/>
        <v>3</v>
      </c>
      <c r="G598" s="173"/>
    </row>
    <row r="599" spans="1:7" ht="12.75" hidden="1">
      <c r="A599" s="187">
        <v>3632</v>
      </c>
      <c r="B599" s="108" t="s">
        <v>281</v>
      </c>
      <c r="C599" s="163">
        <v>0</v>
      </c>
      <c r="D599" s="163"/>
      <c r="E599" s="164" t="e">
        <f t="shared" si="43"/>
        <v>#DIV/0!</v>
      </c>
      <c r="F599" s="173" t="str">
        <f t="shared" si="34"/>
        <v>3</v>
      </c>
      <c r="G599" s="173"/>
    </row>
    <row r="600" spans="1:7" ht="12.75" hidden="1">
      <c r="A600" s="187"/>
      <c r="B600" s="108"/>
      <c r="C600" s="163"/>
      <c r="D600" s="163"/>
      <c r="E600" s="164" t="e">
        <f t="shared" si="43"/>
        <v>#DIV/0!</v>
      </c>
      <c r="F600" s="173">
        <f aca="true" t="shared" si="44" ref="F600:F667">LEFT(A600,1)</f>
      </c>
      <c r="G600" s="173"/>
    </row>
    <row r="601" spans="1:7" ht="12.75">
      <c r="A601" s="170" t="s">
        <v>161</v>
      </c>
      <c r="B601" s="128" t="s">
        <v>162</v>
      </c>
      <c r="C601" s="178">
        <f>C602</f>
        <v>335910000</v>
      </c>
      <c r="D601" s="178">
        <f>D603</f>
        <v>299650248</v>
      </c>
      <c r="E601" s="164">
        <f t="shared" si="43"/>
        <v>89.20551576315084</v>
      </c>
      <c r="F601" s="173" t="str">
        <f t="shared" si="44"/>
        <v>K</v>
      </c>
      <c r="G601" s="173"/>
    </row>
    <row r="602" spans="1:7" ht="12.75" hidden="1">
      <c r="A602" s="170">
        <v>4</v>
      </c>
      <c r="B602" s="128" t="s">
        <v>92</v>
      </c>
      <c r="C602" s="178">
        <f>C603</f>
        <v>335910000</v>
      </c>
      <c r="D602" s="178"/>
      <c r="E602" s="164">
        <f t="shared" si="43"/>
        <v>0</v>
      </c>
      <c r="F602" s="173" t="str">
        <f t="shared" si="44"/>
        <v>4</v>
      </c>
      <c r="G602" s="173"/>
    </row>
    <row r="603" spans="1:7" ht="12.75">
      <c r="A603" s="170">
        <v>42</v>
      </c>
      <c r="B603" s="128" t="s">
        <v>188</v>
      </c>
      <c r="C603" s="178">
        <f>C604</f>
        <v>335910000</v>
      </c>
      <c r="D603" s="178">
        <f>D604</f>
        <v>299650248</v>
      </c>
      <c r="E603" s="164">
        <f t="shared" si="43"/>
        <v>89.20551576315084</v>
      </c>
      <c r="F603" s="173" t="str">
        <f t="shared" si="44"/>
        <v>4</v>
      </c>
      <c r="G603" s="173"/>
    </row>
    <row r="604" spans="1:7" ht="12.75">
      <c r="A604" s="170">
        <v>421</v>
      </c>
      <c r="B604" s="128" t="s">
        <v>22</v>
      </c>
      <c r="C604" s="178">
        <f>C605</f>
        <v>335910000</v>
      </c>
      <c r="D604" s="178">
        <f>D605</f>
        <v>299650248</v>
      </c>
      <c r="E604" s="164">
        <f t="shared" si="43"/>
        <v>89.20551576315084</v>
      </c>
      <c r="F604" s="173" t="str">
        <f t="shared" si="44"/>
        <v>4</v>
      </c>
      <c r="G604" s="173"/>
    </row>
    <row r="605" spans="1:7" ht="12.75">
      <c r="A605" s="187">
        <v>4214</v>
      </c>
      <c r="B605" s="104" t="s">
        <v>26</v>
      </c>
      <c r="C605" s="210">
        <v>335910000</v>
      </c>
      <c r="D605" s="163">
        <v>299650248</v>
      </c>
      <c r="E605" s="213"/>
      <c r="F605" s="173" t="str">
        <f t="shared" si="44"/>
        <v>4</v>
      </c>
      <c r="G605" s="173"/>
    </row>
    <row r="606" spans="1:7" ht="12.75">
      <c r="A606" s="187"/>
      <c r="B606" s="128"/>
      <c r="C606" s="163"/>
      <c r="D606" s="163"/>
      <c r="E606" s="164"/>
      <c r="F606" s="173">
        <f t="shared" si="44"/>
      </c>
      <c r="G606" s="173"/>
    </row>
    <row r="607" spans="1:7" ht="12.75">
      <c r="A607" s="170" t="s">
        <v>264</v>
      </c>
      <c r="B607" s="128" t="s">
        <v>330</v>
      </c>
      <c r="C607" s="181">
        <f aca="true" t="shared" si="45" ref="C607:D609">C608</f>
        <v>52868000</v>
      </c>
      <c r="D607" s="181">
        <f t="shared" si="45"/>
        <v>53555758</v>
      </c>
      <c r="E607" s="164">
        <f>D607/C607*100</f>
        <v>101.30089657259589</v>
      </c>
      <c r="F607" s="173" t="str">
        <f t="shared" si="44"/>
        <v>K</v>
      </c>
      <c r="G607" s="173"/>
    </row>
    <row r="608" spans="1:7" ht="12.75">
      <c r="A608" s="170">
        <v>38</v>
      </c>
      <c r="B608" s="128" t="s">
        <v>88</v>
      </c>
      <c r="C608" s="181">
        <f t="shared" si="45"/>
        <v>52868000</v>
      </c>
      <c r="D608" s="181">
        <f t="shared" si="45"/>
        <v>53555758</v>
      </c>
      <c r="E608" s="164">
        <f>D608/C608*100</f>
        <v>101.30089657259589</v>
      </c>
      <c r="F608" s="173" t="str">
        <f t="shared" si="44"/>
        <v>3</v>
      </c>
      <c r="G608" s="173"/>
    </row>
    <row r="609" spans="1:7" ht="12.75">
      <c r="A609" s="170">
        <v>386</v>
      </c>
      <c r="B609" s="128" t="s">
        <v>187</v>
      </c>
      <c r="C609" s="181">
        <f t="shared" si="45"/>
        <v>52868000</v>
      </c>
      <c r="D609" s="181">
        <f t="shared" si="45"/>
        <v>53555758</v>
      </c>
      <c r="E609" s="164">
        <f>D609/C609*100</f>
        <v>101.30089657259589</v>
      </c>
      <c r="F609" s="173" t="str">
        <f t="shared" si="44"/>
        <v>3</v>
      </c>
      <c r="G609" s="173"/>
    </row>
    <row r="610" spans="1:7" ht="12.75">
      <c r="A610" s="187">
        <v>3862</v>
      </c>
      <c r="B610" s="108" t="s">
        <v>132</v>
      </c>
      <c r="C610" s="210">
        <v>52868000</v>
      </c>
      <c r="D610" s="163">
        <v>53555758</v>
      </c>
      <c r="E610" s="213"/>
      <c r="F610" s="173" t="str">
        <f t="shared" si="44"/>
        <v>3</v>
      </c>
      <c r="G610" s="173"/>
    </row>
    <row r="611" spans="1:7" ht="12.75">
      <c r="A611" s="187"/>
      <c r="B611" s="108"/>
      <c r="C611" s="163"/>
      <c r="D611" s="163"/>
      <c r="E611" s="164"/>
      <c r="F611" s="173">
        <f t="shared" si="44"/>
      </c>
      <c r="G611" s="173"/>
    </row>
    <row r="612" spans="1:7" ht="12.75">
      <c r="A612" s="170" t="s">
        <v>298</v>
      </c>
      <c r="B612" s="128" t="s">
        <v>331</v>
      </c>
      <c r="C612" s="181">
        <f aca="true" t="shared" si="46" ref="C612:D614">C613</f>
        <v>16564000</v>
      </c>
      <c r="D612" s="181">
        <f t="shared" si="46"/>
        <v>14956301</v>
      </c>
      <c r="E612" s="164">
        <f>D612/C612*100</f>
        <v>90.294017145617</v>
      </c>
      <c r="F612" s="173" t="str">
        <f t="shared" si="44"/>
        <v>K</v>
      </c>
      <c r="G612" s="173"/>
    </row>
    <row r="613" spans="1:7" ht="12.75">
      <c r="A613" s="170">
        <v>38</v>
      </c>
      <c r="B613" s="128" t="s">
        <v>88</v>
      </c>
      <c r="C613" s="181">
        <f t="shared" si="46"/>
        <v>16564000</v>
      </c>
      <c r="D613" s="181">
        <f t="shared" si="46"/>
        <v>14956301</v>
      </c>
      <c r="E613" s="164">
        <f>D613/C613*100</f>
        <v>90.294017145617</v>
      </c>
      <c r="F613" s="173" t="str">
        <f t="shared" si="44"/>
        <v>3</v>
      </c>
      <c r="G613" s="173"/>
    </row>
    <row r="614" spans="1:7" ht="12.75">
      <c r="A614" s="170">
        <v>386</v>
      </c>
      <c r="B614" s="128" t="s">
        <v>187</v>
      </c>
      <c r="C614" s="181">
        <f t="shared" si="46"/>
        <v>16564000</v>
      </c>
      <c r="D614" s="181">
        <f t="shared" si="46"/>
        <v>14956301</v>
      </c>
      <c r="E614" s="164">
        <f>D614/C614*100</f>
        <v>90.294017145617</v>
      </c>
      <c r="F614" s="173" t="str">
        <f t="shared" si="44"/>
        <v>3</v>
      </c>
      <c r="G614" s="173"/>
    </row>
    <row r="615" spans="1:7" ht="12.75">
      <c r="A615" s="187">
        <v>3862</v>
      </c>
      <c r="B615" s="108" t="s">
        <v>132</v>
      </c>
      <c r="C615" s="210">
        <v>16564000</v>
      </c>
      <c r="D615" s="163">
        <v>14956301</v>
      </c>
      <c r="E615" s="213"/>
      <c r="F615" s="173" t="str">
        <f t="shared" si="44"/>
        <v>3</v>
      </c>
      <c r="G615" s="173"/>
    </row>
    <row r="616" spans="1:7" ht="12.75">
      <c r="A616" s="187"/>
      <c r="B616" s="108"/>
      <c r="C616" s="163"/>
      <c r="D616" s="163"/>
      <c r="E616" s="164"/>
      <c r="F616" s="173">
        <f t="shared" si="44"/>
      </c>
      <c r="G616" s="173"/>
    </row>
    <row r="617" spans="1:7" ht="12.75">
      <c r="A617" s="170" t="s">
        <v>299</v>
      </c>
      <c r="B617" s="128" t="s">
        <v>332</v>
      </c>
      <c r="C617" s="181">
        <f aca="true" t="shared" si="47" ref="C617:D619">C618</f>
        <v>24900000</v>
      </c>
      <c r="D617" s="181">
        <f t="shared" si="47"/>
        <v>21378797</v>
      </c>
      <c r="E617" s="164">
        <f>D617/C617*100</f>
        <v>85.85862248995983</v>
      </c>
      <c r="F617" s="173" t="str">
        <f t="shared" si="44"/>
        <v>K</v>
      </c>
      <c r="G617" s="173"/>
    </row>
    <row r="618" spans="1:7" ht="12.75">
      <c r="A618" s="170">
        <v>38</v>
      </c>
      <c r="B618" s="128" t="s">
        <v>88</v>
      </c>
      <c r="C618" s="181">
        <f t="shared" si="47"/>
        <v>24900000</v>
      </c>
      <c r="D618" s="181">
        <f t="shared" si="47"/>
        <v>21378797</v>
      </c>
      <c r="E618" s="164">
        <f>D618/C618*100</f>
        <v>85.85862248995983</v>
      </c>
      <c r="F618" s="173" t="str">
        <f t="shared" si="44"/>
        <v>3</v>
      </c>
      <c r="G618" s="173"/>
    </row>
    <row r="619" spans="1:7" ht="12.75">
      <c r="A619" s="170">
        <v>386</v>
      </c>
      <c r="B619" s="128" t="s">
        <v>187</v>
      </c>
      <c r="C619" s="181">
        <f t="shared" si="47"/>
        <v>24900000</v>
      </c>
      <c r="D619" s="181">
        <f t="shared" si="47"/>
        <v>21378797</v>
      </c>
      <c r="E619" s="164">
        <f>D619/C619*100</f>
        <v>85.85862248995983</v>
      </c>
      <c r="F619" s="173" t="str">
        <f t="shared" si="44"/>
        <v>3</v>
      </c>
      <c r="G619" s="173"/>
    </row>
    <row r="620" spans="1:7" ht="12.75">
      <c r="A620" s="187">
        <v>3862</v>
      </c>
      <c r="B620" s="108" t="s">
        <v>132</v>
      </c>
      <c r="C620" s="210">
        <v>24900000</v>
      </c>
      <c r="D620" s="163">
        <v>21378797</v>
      </c>
      <c r="E620" s="213"/>
      <c r="F620" s="173" t="str">
        <f t="shared" si="44"/>
        <v>3</v>
      </c>
      <c r="G620" s="173"/>
    </row>
    <row r="621" spans="1:7" ht="12.75" hidden="1">
      <c r="A621" s="187"/>
      <c r="B621" s="108"/>
      <c r="C621" s="163"/>
      <c r="D621" s="163"/>
      <c r="E621" s="164"/>
      <c r="F621" s="173">
        <f t="shared" si="44"/>
      </c>
      <c r="G621" s="173"/>
    </row>
    <row r="622" spans="1:7" ht="12.75" hidden="1">
      <c r="A622" s="170" t="s">
        <v>300</v>
      </c>
      <c r="B622" s="128" t="s">
        <v>333</v>
      </c>
      <c r="C622" s="181">
        <f aca="true" t="shared" si="48" ref="C622:D624">C623</f>
        <v>0</v>
      </c>
      <c r="D622" s="181">
        <f t="shared" si="48"/>
        <v>0</v>
      </c>
      <c r="E622" s="164"/>
      <c r="F622" s="173" t="str">
        <f t="shared" si="44"/>
        <v>K</v>
      </c>
      <c r="G622" s="173"/>
    </row>
    <row r="623" spans="1:7" ht="12.75" hidden="1">
      <c r="A623" s="170">
        <v>38</v>
      </c>
      <c r="B623" s="128" t="s">
        <v>88</v>
      </c>
      <c r="C623" s="181">
        <f t="shared" si="48"/>
        <v>0</v>
      </c>
      <c r="D623" s="181">
        <f t="shared" si="48"/>
        <v>0</v>
      </c>
      <c r="E623" s="164"/>
      <c r="F623" s="173" t="str">
        <f t="shared" si="44"/>
        <v>3</v>
      </c>
      <c r="G623" s="173"/>
    </row>
    <row r="624" spans="1:7" ht="12.75" hidden="1">
      <c r="A624" s="170">
        <v>386</v>
      </c>
      <c r="B624" s="128" t="s">
        <v>187</v>
      </c>
      <c r="C624" s="181">
        <f t="shared" si="48"/>
        <v>0</v>
      </c>
      <c r="D624" s="181">
        <f t="shared" si="48"/>
        <v>0</v>
      </c>
      <c r="E624" s="164"/>
      <c r="F624" s="173" t="str">
        <f t="shared" si="44"/>
        <v>3</v>
      </c>
      <c r="G624" s="173"/>
    </row>
    <row r="625" spans="1:7" ht="12.75" hidden="1">
      <c r="A625" s="187">
        <v>3862</v>
      </c>
      <c r="B625" s="108" t="s">
        <v>132</v>
      </c>
      <c r="C625" s="163">
        <v>0</v>
      </c>
      <c r="D625" s="163">
        <v>0</v>
      </c>
      <c r="E625" s="164"/>
      <c r="F625" s="173" t="str">
        <f t="shared" si="44"/>
        <v>3</v>
      </c>
      <c r="G625" s="173"/>
    </row>
    <row r="626" spans="1:7" ht="12.75">
      <c r="A626" s="187"/>
      <c r="B626" s="108"/>
      <c r="C626" s="163"/>
      <c r="D626" s="163"/>
      <c r="E626" s="164"/>
      <c r="F626" s="173">
        <f t="shared" si="44"/>
      </c>
      <c r="G626" s="173"/>
    </row>
    <row r="627" spans="1:7" ht="23.25" customHeight="1">
      <c r="A627" s="170" t="s">
        <v>344</v>
      </c>
      <c r="B627" s="35" t="s">
        <v>334</v>
      </c>
      <c r="C627" s="181">
        <f aca="true" t="shared" si="49" ref="C627:D629">C628</f>
        <v>4000000</v>
      </c>
      <c r="D627" s="181">
        <f t="shared" si="49"/>
        <v>3572788</v>
      </c>
      <c r="E627" s="164">
        <f>D627/C627*100</f>
        <v>89.3197</v>
      </c>
      <c r="F627" s="173" t="str">
        <f t="shared" si="44"/>
        <v>K</v>
      </c>
      <c r="G627" s="173"/>
    </row>
    <row r="628" spans="1:7" ht="12.75">
      <c r="A628" s="170">
        <v>38</v>
      </c>
      <c r="B628" s="128" t="s">
        <v>88</v>
      </c>
      <c r="C628" s="181">
        <f t="shared" si="49"/>
        <v>4000000</v>
      </c>
      <c r="D628" s="181">
        <f t="shared" si="49"/>
        <v>3572788</v>
      </c>
      <c r="E628" s="164">
        <f>D628/C628*100</f>
        <v>89.3197</v>
      </c>
      <c r="F628" s="173" t="str">
        <f t="shared" si="44"/>
        <v>3</v>
      </c>
      <c r="G628" s="173"/>
    </row>
    <row r="629" spans="1:7" ht="12.75">
      <c r="A629" s="170">
        <v>386</v>
      </c>
      <c r="B629" s="128" t="s">
        <v>91</v>
      </c>
      <c r="C629" s="181">
        <f t="shared" si="49"/>
        <v>4000000</v>
      </c>
      <c r="D629" s="181">
        <f t="shared" si="49"/>
        <v>3572788</v>
      </c>
      <c r="E629" s="164">
        <f>D629/C629*100</f>
        <v>89.3197</v>
      </c>
      <c r="F629" s="173" t="str">
        <f t="shared" si="44"/>
        <v>3</v>
      </c>
      <c r="G629" s="173"/>
    </row>
    <row r="630" spans="1:7" ht="12.75">
      <c r="A630" s="187">
        <v>3862</v>
      </c>
      <c r="B630" s="108" t="s">
        <v>132</v>
      </c>
      <c r="C630" s="210">
        <v>4000000</v>
      </c>
      <c r="D630" s="163">
        <v>3572788</v>
      </c>
      <c r="E630" s="213"/>
      <c r="F630" s="173" t="str">
        <f t="shared" si="44"/>
        <v>3</v>
      </c>
      <c r="G630" s="173"/>
    </row>
    <row r="631" spans="1:7" ht="12.75">
      <c r="A631" s="187"/>
      <c r="B631" s="108"/>
      <c r="C631" s="163"/>
      <c r="D631" s="163"/>
      <c r="E631" s="164"/>
      <c r="F631" s="173">
        <f t="shared" si="44"/>
      </c>
      <c r="G631" s="173"/>
    </row>
    <row r="632" spans="1:7" ht="12.75" hidden="1">
      <c r="A632" s="170" t="s">
        <v>358</v>
      </c>
      <c r="B632" s="35" t="s">
        <v>372</v>
      </c>
      <c r="C632" s="181">
        <f>C633</f>
        <v>0</v>
      </c>
      <c r="D632" s="181"/>
      <c r="E632" s="164" t="e">
        <f aca="true" t="shared" si="50" ref="E632:E639">D632/C632*100</f>
        <v>#DIV/0!</v>
      </c>
      <c r="F632" s="173" t="str">
        <f t="shared" si="44"/>
        <v>K</v>
      </c>
      <c r="G632" s="173"/>
    </row>
    <row r="633" spans="1:7" ht="12.75" hidden="1">
      <c r="A633" s="170">
        <v>38</v>
      </c>
      <c r="B633" s="128" t="s">
        <v>88</v>
      </c>
      <c r="C633" s="181">
        <f>C634</f>
        <v>0</v>
      </c>
      <c r="D633" s="181"/>
      <c r="E633" s="164" t="e">
        <f t="shared" si="50"/>
        <v>#DIV/0!</v>
      </c>
      <c r="F633" s="173" t="str">
        <f t="shared" si="44"/>
        <v>3</v>
      </c>
      <c r="G633" s="173"/>
    </row>
    <row r="634" spans="1:7" ht="12.75" hidden="1">
      <c r="A634" s="170">
        <v>386</v>
      </c>
      <c r="B634" s="128" t="s">
        <v>91</v>
      </c>
      <c r="C634" s="181">
        <f>C635</f>
        <v>0</v>
      </c>
      <c r="D634" s="181"/>
      <c r="E634" s="164" t="e">
        <f t="shared" si="50"/>
        <v>#DIV/0!</v>
      </c>
      <c r="F634" s="173" t="str">
        <f t="shared" si="44"/>
        <v>3</v>
      </c>
      <c r="G634" s="173"/>
    </row>
    <row r="635" spans="1:7" ht="12.75" hidden="1">
      <c r="A635" s="187">
        <v>3862</v>
      </c>
      <c r="B635" s="108" t="s">
        <v>359</v>
      </c>
      <c r="C635" s="163">
        <v>0</v>
      </c>
      <c r="D635" s="163"/>
      <c r="E635" s="164" t="e">
        <f t="shared" si="50"/>
        <v>#DIV/0!</v>
      </c>
      <c r="F635" s="173" t="str">
        <f t="shared" si="44"/>
        <v>3</v>
      </c>
      <c r="G635" s="173"/>
    </row>
    <row r="636" spans="1:7" ht="12.75" hidden="1">
      <c r="A636" s="187"/>
      <c r="B636" s="108"/>
      <c r="C636" s="163"/>
      <c r="D636" s="163"/>
      <c r="E636" s="164" t="e">
        <f t="shared" si="50"/>
        <v>#DIV/0!</v>
      </c>
      <c r="F636" s="173">
        <f t="shared" si="44"/>
      </c>
      <c r="G636" s="173"/>
    </row>
    <row r="637" spans="1:7" ht="12.75">
      <c r="A637" s="170" t="s">
        <v>366</v>
      </c>
      <c r="B637" s="35" t="s">
        <v>378</v>
      </c>
      <c r="C637" s="181">
        <f aca="true" t="shared" si="51" ref="C637:D639">C638</f>
        <v>3000000</v>
      </c>
      <c r="D637" s="181">
        <f t="shared" si="51"/>
        <v>1685584</v>
      </c>
      <c r="E637" s="164">
        <f t="shared" si="50"/>
        <v>56.18613333333333</v>
      </c>
      <c r="F637" s="173" t="str">
        <f t="shared" si="44"/>
        <v>K</v>
      </c>
      <c r="G637" s="173"/>
    </row>
    <row r="638" spans="1:7" ht="12.75">
      <c r="A638" s="170">
        <v>38</v>
      </c>
      <c r="B638" s="128" t="s">
        <v>88</v>
      </c>
      <c r="C638" s="181">
        <f t="shared" si="51"/>
        <v>3000000</v>
      </c>
      <c r="D638" s="181">
        <f t="shared" si="51"/>
        <v>1685584</v>
      </c>
      <c r="E638" s="164">
        <f t="shared" si="50"/>
        <v>56.18613333333333</v>
      </c>
      <c r="F638" s="173" t="str">
        <f t="shared" si="44"/>
        <v>3</v>
      </c>
      <c r="G638" s="173"/>
    </row>
    <row r="639" spans="1:7" ht="12.75">
      <c r="A639" s="170">
        <v>386</v>
      </c>
      <c r="B639" s="128" t="s">
        <v>91</v>
      </c>
      <c r="C639" s="181">
        <f t="shared" si="51"/>
        <v>3000000</v>
      </c>
      <c r="D639" s="181">
        <f t="shared" si="51"/>
        <v>1685584</v>
      </c>
      <c r="E639" s="164">
        <f t="shared" si="50"/>
        <v>56.18613333333333</v>
      </c>
      <c r="F639" s="173" t="str">
        <f t="shared" si="44"/>
        <v>3</v>
      </c>
      <c r="G639" s="173"/>
    </row>
    <row r="640" spans="1:7" ht="12.75">
      <c r="A640" s="187">
        <v>3862</v>
      </c>
      <c r="B640" s="108" t="s">
        <v>132</v>
      </c>
      <c r="C640" s="210">
        <v>3000000</v>
      </c>
      <c r="D640" s="163">
        <v>1685584</v>
      </c>
      <c r="E640" s="213"/>
      <c r="F640" s="173" t="str">
        <f t="shared" si="44"/>
        <v>3</v>
      </c>
      <c r="G640" s="173"/>
    </row>
    <row r="641" spans="1:7" ht="12.75">
      <c r="A641" s="187"/>
      <c r="B641" s="108"/>
      <c r="C641" s="163"/>
      <c r="D641" s="163"/>
      <c r="E641" s="164"/>
      <c r="F641" s="173">
        <f t="shared" si="44"/>
      </c>
      <c r="G641" s="173"/>
    </row>
    <row r="642" spans="1:7" ht="12.75" hidden="1">
      <c r="A642" s="170" t="s">
        <v>367</v>
      </c>
      <c r="B642" s="35" t="s">
        <v>373</v>
      </c>
      <c r="C642" s="181">
        <f>C643</f>
        <v>0</v>
      </c>
      <c r="D642" s="181"/>
      <c r="E642" s="164" t="e">
        <f aca="true" t="shared" si="52" ref="E642:E664">D642/C642*100</f>
        <v>#DIV/0!</v>
      </c>
      <c r="F642" s="173" t="str">
        <f t="shared" si="44"/>
        <v>K</v>
      </c>
      <c r="G642" s="173"/>
    </row>
    <row r="643" spans="1:7" ht="12.75" hidden="1">
      <c r="A643" s="170">
        <v>38</v>
      </c>
      <c r="B643" s="128" t="s">
        <v>88</v>
      </c>
      <c r="C643" s="181">
        <f>C644</f>
        <v>0</v>
      </c>
      <c r="D643" s="181"/>
      <c r="E643" s="164" t="e">
        <f t="shared" si="52"/>
        <v>#DIV/0!</v>
      </c>
      <c r="F643" s="173" t="str">
        <f t="shared" si="44"/>
        <v>3</v>
      </c>
      <c r="G643" s="173"/>
    </row>
    <row r="644" spans="1:7" ht="12.75" hidden="1">
      <c r="A644" s="170">
        <v>386</v>
      </c>
      <c r="B644" s="128" t="s">
        <v>91</v>
      </c>
      <c r="C644" s="181">
        <f>C645</f>
        <v>0</v>
      </c>
      <c r="D644" s="181"/>
      <c r="E644" s="164" t="e">
        <f t="shared" si="52"/>
        <v>#DIV/0!</v>
      </c>
      <c r="F644" s="173" t="str">
        <f t="shared" si="44"/>
        <v>3</v>
      </c>
      <c r="G644" s="173"/>
    </row>
    <row r="645" spans="1:7" ht="12.75" hidden="1">
      <c r="A645" s="187">
        <v>3862</v>
      </c>
      <c r="B645" s="108" t="s">
        <v>132</v>
      </c>
      <c r="C645" s="163">
        <v>0</v>
      </c>
      <c r="D645" s="163"/>
      <c r="E645" s="164" t="e">
        <f t="shared" si="52"/>
        <v>#DIV/0!</v>
      </c>
      <c r="F645" s="173" t="str">
        <f t="shared" si="44"/>
        <v>3</v>
      </c>
      <c r="G645" s="173"/>
    </row>
    <row r="646" spans="1:7" ht="12.75" hidden="1">
      <c r="A646" s="187"/>
      <c r="B646" s="108"/>
      <c r="C646" s="163"/>
      <c r="D646" s="163"/>
      <c r="E646" s="164" t="e">
        <f t="shared" si="52"/>
        <v>#DIV/0!</v>
      </c>
      <c r="F646" s="173">
        <f t="shared" si="44"/>
      </c>
      <c r="G646" s="173"/>
    </row>
    <row r="647" spans="1:7" ht="12.75" hidden="1">
      <c r="A647" s="170" t="s">
        <v>368</v>
      </c>
      <c r="B647" s="128" t="s">
        <v>369</v>
      </c>
      <c r="C647" s="181">
        <f>C648</f>
        <v>0</v>
      </c>
      <c r="D647" s="181"/>
      <c r="E647" s="164" t="e">
        <f t="shared" si="52"/>
        <v>#DIV/0!</v>
      </c>
      <c r="F647" s="173" t="str">
        <f t="shared" si="44"/>
        <v>K</v>
      </c>
      <c r="G647" s="173"/>
    </row>
    <row r="648" spans="1:7" ht="12.75" hidden="1">
      <c r="A648" s="170">
        <v>38</v>
      </c>
      <c r="B648" s="128" t="s">
        <v>88</v>
      </c>
      <c r="C648" s="181">
        <f>C649</f>
        <v>0</v>
      </c>
      <c r="D648" s="181"/>
      <c r="E648" s="164" t="e">
        <f t="shared" si="52"/>
        <v>#DIV/0!</v>
      </c>
      <c r="F648" s="173" t="str">
        <f t="shared" si="44"/>
        <v>3</v>
      </c>
      <c r="G648" s="173"/>
    </row>
    <row r="649" spans="1:7" ht="12.75" hidden="1">
      <c r="A649" s="170">
        <v>386</v>
      </c>
      <c r="B649" s="128" t="s">
        <v>91</v>
      </c>
      <c r="C649" s="181">
        <f>C650</f>
        <v>0</v>
      </c>
      <c r="D649" s="181"/>
      <c r="E649" s="164" t="e">
        <f t="shared" si="52"/>
        <v>#DIV/0!</v>
      </c>
      <c r="F649" s="173" t="str">
        <f t="shared" si="44"/>
        <v>3</v>
      </c>
      <c r="G649" s="173"/>
    </row>
    <row r="650" spans="1:7" ht="12.75" hidden="1">
      <c r="A650" s="187">
        <v>3862</v>
      </c>
      <c r="B650" s="108" t="s">
        <v>132</v>
      </c>
      <c r="C650" s="163">
        <v>0</v>
      </c>
      <c r="D650" s="163"/>
      <c r="E650" s="164" t="e">
        <f t="shared" si="52"/>
        <v>#DIV/0!</v>
      </c>
      <c r="F650" s="173" t="str">
        <f t="shared" si="44"/>
        <v>3</v>
      </c>
      <c r="G650" s="173"/>
    </row>
    <row r="651" spans="1:7" ht="12.75" hidden="1">
      <c r="A651" s="187"/>
      <c r="B651" s="108"/>
      <c r="C651" s="163"/>
      <c r="D651" s="163"/>
      <c r="E651" s="164" t="e">
        <f t="shared" si="52"/>
        <v>#DIV/0!</v>
      </c>
      <c r="F651" s="173">
        <f t="shared" si="44"/>
      </c>
      <c r="G651" s="173"/>
    </row>
    <row r="652" spans="1:7" ht="12.75" hidden="1">
      <c r="A652" s="170" t="s">
        <v>370</v>
      </c>
      <c r="B652" s="35" t="s">
        <v>371</v>
      </c>
      <c r="C652" s="181">
        <f>C653</f>
        <v>0</v>
      </c>
      <c r="D652" s="181"/>
      <c r="E652" s="164" t="e">
        <f t="shared" si="52"/>
        <v>#DIV/0!</v>
      </c>
      <c r="F652" s="173" t="str">
        <f t="shared" si="44"/>
        <v>K</v>
      </c>
      <c r="G652" s="173"/>
    </row>
    <row r="653" spans="1:7" ht="12.75" hidden="1">
      <c r="A653" s="170">
        <v>38</v>
      </c>
      <c r="B653" s="35" t="s">
        <v>88</v>
      </c>
      <c r="C653" s="181">
        <f>C654</f>
        <v>0</v>
      </c>
      <c r="D653" s="181"/>
      <c r="E653" s="164" t="e">
        <f t="shared" si="52"/>
        <v>#DIV/0!</v>
      </c>
      <c r="F653" s="173" t="str">
        <f t="shared" si="44"/>
        <v>3</v>
      </c>
      <c r="G653" s="173"/>
    </row>
    <row r="654" spans="1:7" ht="12.75" hidden="1">
      <c r="A654" s="170">
        <v>386</v>
      </c>
      <c r="B654" s="35" t="s">
        <v>91</v>
      </c>
      <c r="C654" s="181">
        <f>C655</f>
        <v>0</v>
      </c>
      <c r="D654" s="181"/>
      <c r="E654" s="164" t="e">
        <f t="shared" si="52"/>
        <v>#DIV/0!</v>
      </c>
      <c r="F654" s="173" t="str">
        <f t="shared" si="44"/>
        <v>3</v>
      </c>
      <c r="G654" s="173"/>
    </row>
    <row r="655" spans="1:7" ht="12.75" hidden="1">
      <c r="A655" s="187">
        <v>3862</v>
      </c>
      <c r="B655" s="108" t="s">
        <v>132</v>
      </c>
      <c r="C655" s="163">
        <v>0</v>
      </c>
      <c r="D655" s="163"/>
      <c r="E655" s="164" t="e">
        <f t="shared" si="52"/>
        <v>#DIV/0!</v>
      </c>
      <c r="F655" s="173" t="str">
        <f t="shared" si="44"/>
        <v>3</v>
      </c>
      <c r="G655" s="173"/>
    </row>
    <row r="656" spans="1:7" ht="12.75" hidden="1">
      <c r="A656" s="187"/>
      <c r="B656" s="108"/>
      <c r="C656" s="163"/>
      <c r="D656" s="163"/>
      <c r="E656" s="164" t="e">
        <f t="shared" si="52"/>
        <v>#DIV/0!</v>
      </c>
      <c r="F656" s="173">
        <f t="shared" si="44"/>
      </c>
      <c r="G656" s="173"/>
    </row>
    <row r="657" spans="1:7" ht="25.5" hidden="1">
      <c r="A657" s="170" t="s">
        <v>375</v>
      </c>
      <c r="B657" s="35" t="s">
        <v>376</v>
      </c>
      <c r="C657" s="181">
        <f>C658</f>
        <v>0</v>
      </c>
      <c r="D657" s="181"/>
      <c r="E657" s="164" t="e">
        <f t="shared" si="52"/>
        <v>#DIV/0!</v>
      </c>
      <c r="F657" s="173" t="str">
        <f t="shared" si="44"/>
        <v>K</v>
      </c>
      <c r="G657" s="173"/>
    </row>
    <row r="658" spans="1:7" ht="12.75" hidden="1">
      <c r="A658" s="170">
        <v>38</v>
      </c>
      <c r="B658" s="35" t="s">
        <v>88</v>
      </c>
      <c r="C658" s="181">
        <f>C659</f>
        <v>0</v>
      </c>
      <c r="D658" s="181"/>
      <c r="E658" s="164" t="e">
        <f t="shared" si="52"/>
        <v>#DIV/0!</v>
      </c>
      <c r="F658" s="173" t="str">
        <f t="shared" si="44"/>
        <v>3</v>
      </c>
      <c r="G658" s="173"/>
    </row>
    <row r="659" spans="1:7" ht="12.75" hidden="1">
      <c r="A659" s="170">
        <v>386</v>
      </c>
      <c r="B659" s="35" t="s">
        <v>91</v>
      </c>
      <c r="C659" s="181">
        <f>C660</f>
        <v>0</v>
      </c>
      <c r="D659" s="181"/>
      <c r="E659" s="164" t="e">
        <f t="shared" si="52"/>
        <v>#DIV/0!</v>
      </c>
      <c r="F659" s="173" t="str">
        <f t="shared" si="44"/>
        <v>3</v>
      </c>
      <c r="G659" s="173"/>
    </row>
    <row r="660" spans="1:7" ht="12.75" hidden="1">
      <c r="A660" s="187">
        <v>3862</v>
      </c>
      <c r="B660" s="108" t="s">
        <v>132</v>
      </c>
      <c r="C660" s="163">
        <v>0</v>
      </c>
      <c r="D660" s="163"/>
      <c r="E660" s="164" t="e">
        <f t="shared" si="52"/>
        <v>#DIV/0!</v>
      </c>
      <c r="F660" s="173" t="str">
        <f t="shared" si="44"/>
        <v>3</v>
      </c>
      <c r="G660" s="173"/>
    </row>
    <row r="661" spans="1:7" ht="12.75" hidden="1">
      <c r="A661" s="187"/>
      <c r="B661" s="108"/>
      <c r="C661" s="163"/>
      <c r="D661" s="163"/>
      <c r="E661" s="164" t="e">
        <f t="shared" si="52"/>
        <v>#DIV/0!</v>
      </c>
      <c r="F661" s="173">
        <f t="shared" si="44"/>
      </c>
      <c r="G661" s="173"/>
    </row>
    <row r="662" spans="1:7" ht="12.75">
      <c r="A662" s="170" t="s">
        <v>345</v>
      </c>
      <c r="B662" s="128" t="s">
        <v>265</v>
      </c>
      <c r="C662" s="181">
        <f>C663</f>
        <v>3723000</v>
      </c>
      <c r="D662" s="181">
        <f>D663</f>
        <v>2528090</v>
      </c>
      <c r="E662" s="164">
        <f t="shared" si="52"/>
        <v>67.90464679022293</v>
      </c>
      <c r="F662" s="173" t="str">
        <f t="shared" si="44"/>
        <v>K</v>
      </c>
      <c r="G662" s="173"/>
    </row>
    <row r="663" spans="1:7" ht="12.75">
      <c r="A663" s="170">
        <v>42</v>
      </c>
      <c r="B663" s="128" t="s">
        <v>21</v>
      </c>
      <c r="C663" s="181">
        <f>C664+C666</f>
        <v>3723000</v>
      </c>
      <c r="D663" s="181">
        <f>D664+D666</f>
        <v>2528090</v>
      </c>
      <c r="E663" s="164">
        <f t="shared" si="52"/>
        <v>67.90464679022293</v>
      </c>
      <c r="F663" s="173" t="str">
        <f t="shared" si="44"/>
        <v>4</v>
      </c>
      <c r="G663" s="173"/>
    </row>
    <row r="664" spans="1:7" ht="12.75">
      <c r="A664" s="170">
        <v>421</v>
      </c>
      <c r="B664" s="128" t="s">
        <v>22</v>
      </c>
      <c r="C664" s="181">
        <f>C665</f>
        <v>3425340</v>
      </c>
      <c r="D664" s="181">
        <f>D665</f>
        <v>2231696</v>
      </c>
      <c r="E664" s="164">
        <f t="shared" si="52"/>
        <v>65.15253960190813</v>
      </c>
      <c r="F664" s="173" t="str">
        <f t="shared" si="44"/>
        <v>4</v>
      </c>
      <c r="G664" s="173"/>
    </row>
    <row r="665" spans="1:7" ht="12.75">
      <c r="A665" s="187">
        <v>4214</v>
      </c>
      <c r="B665" s="108" t="s">
        <v>26</v>
      </c>
      <c r="C665" s="210">
        <v>3425340</v>
      </c>
      <c r="D665" s="163">
        <v>2231696</v>
      </c>
      <c r="E665" s="213"/>
      <c r="F665" s="173" t="str">
        <f t="shared" si="44"/>
        <v>4</v>
      </c>
      <c r="G665" s="173"/>
    </row>
    <row r="666" spans="1:7" ht="12.75">
      <c r="A666" s="170">
        <v>422</v>
      </c>
      <c r="B666" s="128" t="s">
        <v>31</v>
      </c>
      <c r="C666" s="181">
        <f>C667</f>
        <v>297660</v>
      </c>
      <c r="D666" s="181">
        <f>D667</f>
        <v>296394</v>
      </c>
      <c r="E666" s="164">
        <f>D666/C666*100</f>
        <v>99.57468252368474</v>
      </c>
      <c r="F666" s="173" t="str">
        <f t="shared" si="44"/>
        <v>4</v>
      </c>
      <c r="G666" s="173"/>
    </row>
    <row r="667" spans="1:7" ht="12.75">
      <c r="A667" s="187">
        <v>4221</v>
      </c>
      <c r="B667" s="108" t="s">
        <v>28</v>
      </c>
      <c r="C667" s="210">
        <v>297660</v>
      </c>
      <c r="D667" s="163">
        <v>296394</v>
      </c>
      <c r="E667" s="213"/>
      <c r="F667" s="173" t="str">
        <f t="shared" si="44"/>
        <v>4</v>
      </c>
      <c r="G667" s="173"/>
    </row>
    <row r="668" spans="1:7" ht="12.75">
      <c r="A668" s="187"/>
      <c r="B668" s="108"/>
      <c r="C668" s="163"/>
      <c r="D668" s="163"/>
      <c r="E668" s="164"/>
      <c r="F668" s="173"/>
      <c r="G668" s="173"/>
    </row>
    <row r="669" spans="1:5" ht="12">
      <c r="A669" s="193"/>
      <c r="B669" s="64"/>
      <c r="C669" s="62"/>
      <c r="D669" s="62"/>
      <c r="E669" s="167"/>
    </row>
    <row r="671" spans="1:2" ht="12">
      <c r="A671" s="87"/>
      <c r="B671" s="67"/>
    </row>
    <row r="672" spans="1:2" ht="12">
      <c r="A672" s="193"/>
      <c r="B672" s="64"/>
    </row>
    <row r="673" spans="1:2" ht="12">
      <c r="A673" s="93"/>
      <c r="B673" s="68"/>
    </row>
    <row r="675" spans="1:2" ht="12">
      <c r="A675" s="194"/>
      <c r="B675" s="66"/>
    </row>
    <row r="677" spans="1:2" ht="12">
      <c r="A677" s="88"/>
      <c r="B677" s="67"/>
    </row>
    <row r="679" spans="1:2" ht="12">
      <c r="A679" s="88"/>
      <c r="B679" s="67"/>
    </row>
    <row r="681" spans="1:2" ht="12">
      <c r="A681" s="93"/>
      <c r="B681" s="68"/>
    </row>
    <row r="683" spans="1:2" ht="12">
      <c r="A683" s="194"/>
      <c r="B683" s="66"/>
    </row>
    <row r="685" spans="1:2" ht="12">
      <c r="A685" s="88"/>
      <c r="B685" s="67"/>
    </row>
    <row r="687" spans="1:2" ht="12">
      <c r="A687" s="88"/>
      <c r="B687" s="67"/>
    </row>
    <row r="689" spans="1:2" ht="12">
      <c r="A689" s="93"/>
      <c r="B689" s="68"/>
    </row>
    <row r="691" spans="1:2" ht="12">
      <c r="A691" s="194"/>
      <c r="B691" s="66"/>
    </row>
    <row r="692" spans="1:2" ht="12">
      <c r="A692" s="194"/>
      <c r="B692" s="66"/>
    </row>
    <row r="694" spans="1:2" ht="12">
      <c r="A694" s="88"/>
      <c r="B694" s="67"/>
    </row>
    <row r="696" spans="1:2" ht="12">
      <c r="A696" s="88"/>
      <c r="B696" s="67"/>
    </row>
    <row r="698" spans="1:2" ht="12">
      <c r="A698" s="88"/>
      <c r="B698" s="67"/>
    </row>
    <row r="700" spans="1:2" ht="12">
      <c r="A700" s="88"/>
      <c r="B700" s="67"/>
    </row>
    <row r="703" spans="1:2" ht="12">
      <c r="A703" s="93"/>
      <c r="B703" s="68"/>
    </row>
    <row r="704" spans="1:2" ht="12">
      <c r="A704" s="194"/>
      <c r="B704" s="66"/>
    </row>
    <row r="706" spans="1:2" ht="12">
      <c r="A706" s="88"/>
      <c r="B706" s="67"/>
    </row>
    <row r="708" spans="1:2" ht="12">
      <c r="A708" s="88"/>
      <c r="B708" s="67"/>
    </row>
    <row r="710" spans="1:2" ht="12">
      <c r="A710" s="88"/>
      <c r="B710" s="67"/>
    </row>
    <row r="712" spans="1:2" ht="12">
      <c r="A712" s="196"/>
      <c r="B712" s="67"/>
    </row>
    <row r="714" spans="1:2" ht="12">
      <c r="A714" s="196"/>
      <c r="B714" s="68"/>
    </row>
    <row r="715" spans="1:2" ht="12">
      <c r="A715" s="194"/>
      <c r="B715" s="66"/>
    </row>
    <row r="717" spans="1:2" ht="12">
      <c r="A717" s="88"/>
      <c r="B717" s="67"/>
    </row>
    <row r="719" spans="1:2" ht="12">
      <c r="A719" s="88"/>
      <c r="B719" s="67"/>
    </row>
    <row r="721" spans="1:2" ht="12">
      <c r="A721" s="88"/>
      <c r="B721" s="67"/>
    </row>
    <row r="724" spans="1:2" ht="12">
      <c r="A724" s="196"/>
      <c r="B724" s="67"/>
    </row>
    <row r="726" spans="1:2" ht="12">
      <c r="A726" s="196"/>
      <c r="B726" s="67"/>
    </row>
    <row r="728" spans="1:2" ht="12">
      <c r="A728" s="196"/>
      <c r="B728" s="69"/>
    </row>
    <row r="729" spans="1:2" ht="12">
      <c r="A729" s="89"/>
      <c r="B729" s="66"/>
    </row>
    <row r="731" spans="1:2" ht="12">
      <c r="A731" s="88"/>
      <c r="B731" s="67"/>
    </row>
    <row r="733" spans="1:2" ht="12">
      <c r="A733" s="88"/>
      <c r="B733" s="67"/>
    </row>
    <row r="735" spans="1:2" ht="12">
      <c r="A735" s="88"/>
      <c r="B735" s="67"/>
    </row>
    <row r="738" spans="1:2" ht="12">
      <c r="A738" s="196"/>
      <c r="B738" s="67"/>
    </row>
    <row r="740" spans="1:2" ht="12">
      <c r="A740" s="196"/>
      <c r="B740" s="67"/>
    </row>
    <row r="742" spans="1:2" ht="12">
      <c r="A742" s="196"/>
      <c r="B742" s="68"/>
    </row>
    <row r="743" spans="1:2" ht="12">
      <c r="A743" s="194"/>
      <c r="B743" s="66"/>
    </row>
    <row r="745" spans="1:2" ht="12">
      <c r="A745" s="88"/>
      <c r="B745" s="67"/>
    </row>
    <row r="747" spans="1:2" ht="12">
      <c r="A747" s="196"/>
      <c r="B747" s="68"/>
    </row>
    <row r="748" spans="1:2" ht="12">
      <c r="A748" s="194"/>
      <c r="B748" s="66"/>
    </row>
    <row r="750" spans="1:2" ht="12">
      <c r="A750" s="88"/>
      <c r="B750" s="67"/>
    </row>
    <row r="752" spans="1:2" ht="12">
      <c r="A752" s="88"/>
      <c r="B752" s="67"/>
    </row>
    <row r="754" spans="1:2" ht="12">
      <c r="A754" s="88"/>
      <c r="B754" s="67"/>
    </row>
    <row r="757" spans="1:2" ht="12">
      <c r="A757" s="196"/>
      <c r="B757" s="67"/>
    </row>
    <row r="759" spans="1:2" ht="12">
      <c r="A759" s="196"/>
      <c r="B759" s="67"/>
    </row>
    <row r="761" spans="1:2" ht="12">
      <c r="A761" s="93"/>
      <c r="B761" s="68"/>
    </row>
    <row r="762" spans="1:2" ht="12">
      <c r="A762" s="194"/>
      <c r="B762" s="66"/>
    </row>
    <row r="764" spans="1:2" ht="12">
      <c r="A764" s="88"/>
      <c r="B764" s="67"/>
    </row>
    <row r="766" spans="1:2" ht="12">
      <c r="A766" s="88"/>
      <c r="B766" s="67"/>
    </row>
    <row r="768" spans="1:2" ht="12">
      <c r="A768" s="93"/>
      <c r="B768" s="68"/>
    </row>
    <row r="769" spans="1:2" ht="12">
      <c r="A769" s="194"/>
      <c r="B769" s="66"/>
    </row>
    <row r="771" spans="1:2" ht="12">
      <c r="A771" s="88"/>
      <c r="B771" s="67"/>
    </row>
    <row r="773" spans="1:2" ht="12">
      <c r="A773" s="88"/>
      <c r="B773" s="67"/>
    </row>
    <row r="775" spans="1:2" ht="12">
      <c r="A775" s="93"/>
      <c r="B775" s="68"/>
    </row>
    <row r="776" spans="1:2" ht="12">
      <c r="A776" s="194"/>
      <c r="B776" s="66"/>
    </row>
    <row r="777" spans="1:2" ht="12">
      <c r="A777" s="89"/>
      <c r="B777" s="66"/>
    </row>
    <row r="779" spans="1:2" ht="12">
      <c r="A779" s="88"/>
      <c r="B779" s="67"/>
    </row>
    <row r="781" spans="1:2" ht="12">
      <c r="A781" s="88"/>
      <c r="B781" s="67"/>
    </row>
    <row r="783" spans="1:2" ht="12">
      <c r="A783" s="93"/>
      <c r="B783" s="68"/>
    </row>
    <row r="784" spans="1:2" ht="12">
      <c r="A784" s="194"/>
      <c r="B784" s="66"/>
    </row>
    <row r="785" spans="1:2" ht="12">
      <c r="A785" s="194"/>
      <c r="B785" s="66"/>
    </row>
    <row r="786" spans="1:2" ht="12">
      <c r="A786" s="194"/>
      <c r="B786" s="66"/>
    </row>
    <row r="787" spans="1:2" ht="12">
      <c r="A787" s="194"/>
      <c r="B787" s="66"/>
    </row>
    <row r="788" spans="1:2" ht="12">
      <c r="A788" s="194"/>
      <c r="B788" s="66"/>
    </row>
    <row r="789" spans="1:2" ht="12">
      <c r="A789" s="194"/>
      <c r="B789" s="66"/>
    </row>
    <row r="790" spans="1:2" ht="12">
      <c r="A790" s="194"/>
      <c r="B790" s="66"/>
    </row>
    <row r="792" spans="1:2" ht="12">
      <c r="A792" s="88"/>
      <c r="B792" s="67"/>
    </row>
    <row r="794" spans="1:2" ht="12">
      <c r="A794" s="88"/>
      <c r="B794" s="67"/>
    </row>
    <row r="796" spans="1:2" ht="12">
      <c r="A796" s="93"/>
      <c r="B796" s="68"/>
    </row>
    <row r="797" spans="1:2" ht="12">
      <c r="A797" s="194"/>
      <c r="B797" s="66"/>
    </row>
    <row r="798" spans="1:2" ht="12">
      <c r="A798" s="194"/>
      <c r="B798" s="66"/>
    </row>
    <row r="800" spans="1:2" ht="12">
      <c r="A800" s="88"/>
      <c r="B800" s="67"/>
    </row>
    <row r="802" spans="1:2" ht="12">
      <c r="A802" s="88"/>
      <c r="B802" s="67"/>
    </row>
    <row r="804" spans="1:2" ht="12">
      <c r="A804" s="93"/>
      <c r="B804" s="68"/>
    </row>
    <row r="805" spans="1:2" ht="12">
      <c r="A805" s="194"/>
      <c r="B805" s="66"/>
    </row>
    <row r="806" spans="1:2" ht="12">
      <c r="A806" s="194"/>
      <c r="B806" s="66"/>
    </row>
    <row r="808" spans="1:2" ht="12">
      <c r="A808" s="88"/>
      <c r="B808" s="67"/>
    </row>
    <row r="810" spans="1:2" ht="12">
      <c r="A810" s="88"/>
      <c r="B810" s="67"/>
    </row>
    <row r="812" spans="1:2" ht="12">
      <c r="A812" s="93"/>
      <c r="B812" s="68"/>
    </row>
    <row r="813" spans="1:2" ht="12">
      <c r="A813" s="194"/>
      <c r="B813" s="66"/>
    </row>
    <row r="815" spans="1:2" ht="12">
      <c r="A815" s="88"/>
      <c r="B815" s="67"/>
    </row>
    <row r="817" spans="1:2" ht="12">
      <c r="A817" s="88"/>
      <c r="B817" s="67"/>
    </row>
    <row r="819" spans="1:2" ht="12">
      <c r="A819" s="93"/>
      <c r="B819" s="68"/>
    </row>
    <row r="820" spans="1:2" ht="12">
      <c r="A820" s="194"/>
      <c r="B820" s="66"/>
    </row>
    <row r="821" spans="1:2" ht="12">
      <c r="A821" s="194"/>
      <c r="B821" s="66"/>
    </row>
    <row r="823" spans="1:2" ht="12">
      <c r="A823" s="88"/>
      <c r="B823" s="67"/>
    </row>
    <row r="825" spans="1:2" ht="12">
      <c r="A825" s="88"/>
      <c r="B825" s="67"/>
    </row>
    <row r="827" spans="1:2" ht="12">
      <c r="A827" s="93"/>
      <c r="B827" s="68"/>
    </row>
    <row r="828" spans="1:2" ht="12">
      <c r="A828" s="194"/>
      <c r="B828" s="66"/>
    </row>
    <row r="830" spans="1:2" ht="12">
      <c r="A830" s="88"/>
      <c r="B830" s="67"/>
    </row>
    <row r="832" spans="1:2" ht="12">
      <c r="A832" s="88"/>
      <c r="B832" s="67"/>
    </row>
    <row r="834" spans="1:2" ht="12">
      <c r="A834" s="93"/>
      <c r="B834" s="68"/>
    </row>
    <row r="835" spans="1:2" ht="12">
      <c r="A835" s="194"/>
      <c r="B835" s="66"/>
    </row>
    <row r="836" spans="1:2" ht="12">
      <c r="A836" s="194"/>
      <c r="B836" s="66"/>
    </row>
    <row r="838" spans="1:2" ht="12">
      <c r="A838" s="88"/>
      <c r="B838" s="67"/>
    </row>
    <row r="840" spans="1:2" ht="12">
      <c r="A840" s="88"/>
      <c r="B840" s="67"/>
    </row>
    <row r="842" spans="1:2" ht="12">
      <c r="A842" s="93"/>
      <c r="B842" s="68"/>
    </row>
    <row r="843" spans="1:2" ht="12">
      <c r="A843" s="194"/>
      <c r="B843" s="66"/>
    </row>
    <row r="845" spans="1:2" ht="12">
      <c r="A845" s="88"/>
      <c r="B845" s="67"/>
    </row>
    <row r="847" spans="1:2" ht="12">
      <c r="A847" s="88"/>
      <c r="B847" s="67"/>
    </row>
    <row r="849" spans="1:2" ht="12">
      <c r="A849" s="93"/>
      <c r="B849" s="68"/>
    </row>
    <row r="850" spans="1:2" ht="12">
      <c r="A850" s="194"/>
      <c r="B850" s="66"/>
    </row>
    <row r="852" spans="1:2" ht="12">
      <c r="A852" s="88"/>
      <c r="B852" s="67"/>
    </row>
    <row r="854" spans="1:2" ht="12">
      <c r="A854" s="88"/>
      <c r="B854" s="67"/>
    </row>
    <row r="856" spans="1:2" ht="12">
      <c r="A856" s="93"/>
      <c r="B856" s="68"/>
    </row>
    <row r="857" spans="1:2" ht="12">
      <c r="A857" s="194"/>
      <c r="B857" s="66"/>
    </row>
    <row r="859" spans="1:2" ht="12">
      <c r="A859" s="88"/>
      <c r="B859" s="67"/>
    </row>
    <row r="861" spans="1:2" ht="12">
      <c r="A861" s="88"/>
      <c r="B861" s="67"/>
    </row>
    <row r="863" spans="1:2" ht="12">
      <c r="A863" s="93"/>
      <c r="B863" s="68"/>
    </row>
    <row r="864" spans="1:2" ht="12">
      <c r="A864" s="194"/>
      <c r="B864" s="66"/>
    </row>
    <row r="866" spans="1:2" ht="12">
      <c r="A866" s="88"/>
      <c r="B866" s="67"/>
    </row>
    <row r="868" spans="1:2" ht="12">
      <c r="A868" s="88"/>
      <c r="B868" s="67"/>
    </row>
    <row r="870" spans="1:2" ht="12">
      <c r="A870" s="93"/>
      <c r="B870" s="68"/>
    </row>
    <row r="871" spans="1:2" ht="12">
      <c r="A871" s="194"/>
      <c r="B871" s="66"/>
    </row>
    <row r="873" spans="1:2" ht="12">
      <c r="A873" s="88"/>
      <c r="B873" s="67"/>
    </row>
    <row r="875" spans="1:2" ht="12">
      <c r="A875" s="88"/>
      <c r="B875" s="67"/>
    </row>
    <row r="877" spans="1:2" ht="12">
      <c r="A877" s="93"/>
      <c r="B877" s="68"/>
    </row>
    <row r="878" spans="1:2" ht="12">
      <c r="A878" s="194"/>
      <c r="B878" s="66"/>
    </row>
    <row r="880" spans="1:2" ht="12">
      <c r="A880" s="88"/>
      <c r="B880" s="67"/>
    </row>
    <row r="882" spans="1:2" ht="12">
      <c r="A882" s="88"/>
      <c r="B882" s="67"/>
    </row>
    <row r="884" spans="1:2" ht="12">
      <c r="A884" s="93"/>
      <c r="B884" s="68"/>
    </row>
    <row r="885" spans="1:2" ht="12">
      <c r="A885" s="194"/>
      <c r="B885" s="66"/>
    </row>
    <row r="887" spans="1:2" ht="12">
      <c r="A887" s="88"/>
      <c r="B887" s="67"/>
    </row>
    <row r="889" spans="1:2" ht="12">
      <c r="A889" s="88"/>
      <c r="B889" s="67"/>
    </row>
    <row r="891" spans="1:2" ht="12">
      <c r="A891" s="93"/>
      <c r="B891" s="68"/>
    </row>
    <row r="892" spans="1:2" ht="12">
      <c r="A892" s="194"/>
      <c r="B892" s="66"/>
    </row>
    <row r="893" spans="1:2" ht="12">
      <c r="A893" s="194"/>
      <c r="B893" s="66"/>
    </row>
    <row r="894" spans="1:2" ht="12">
      <c r="A894" s="88"/>
      <c r="B894" s="67"/>
    </row>
    <row r="896" spans="1:2" ht="12">
      <c r="A896" s="88"/>
      <c r="B896" s="67"/>
    </row>
    <row r="898" spans="1:2" ht="12">
      <c r="A898" s="93"/>
      <c r="B898" s="68"/>
    </row>
    <row r="899" spans="1:2" ht="12">
      <c r="A899" s="194"/>
      <c r="B899" s="66"/>
    </row>
    <row r="900" spans="1:2" ht="12">
      <c r="A900" s="194"/>
      <c r="B900" s="66"/>
    </row>
    <row r="902" spans="1:2" ht="12">
      <c r="A902" s="88"/>
      <c r="B902" s="67"/>
    </row>
    <row r="904" spans="1:2" ht="12">
      <c r="A904" s="88"/>
      <c r="B904" s="67"/>
    </row>
    <row r="906" spans="1:2" ht="12">
      <c r="A906" s="93"/>
      <c r="B906" s="68"/>
    </row>
    <row r="907" spans="1:2" ht="12">
      <c r="A907" s="194"/>
      <c r="B907" s="66"/>
    </row>
    <row r="909" spans="1:2" ht="12">
      <c r="A909" s="88"/>
      <c r="B909" s="67"/>
    </row>
    <row r="911" spans="1:2" ht="12">
      <c r="A911" s="88"/>
      <c r="B911" s="67"/>
    </row>
    <row r="913" spans="1:2" ht="12">
      <c r="A913" s="93"/>
      <c r="B913" s="68"/>
    </row>
    <row r="914" spans="1:2" ht="12">
      <c r="A914" s="194"/>
      <c r="B914" s="66"/>
    </row>
    <row r="916" spans="1:2" ht="12">
      <c r="A916" s="88"/>
      <c r="B916" s="67"/>
    </row>
    <row r="918" spans="1:2" ht="12">
      <c r="A918" s="88"/>
      <c r="B918" s="67"/>
    </row>
    <row r="920" spans="1:2" ht="12">
      <c r="A920" s="93"/>
      <c r="B920" s="68"/>
    </row>
    <row r="921" spans="1:2" ht="12">
      <c r="A921" s="194"/>
      <c r="B921" s="66"/>
    </row>
    <row r="923" spans="1:2" ht="12">
      <c r="A923" s="88"/>
      <c r="B923" s="67"/>
    </row>
    <row r="925" spans="1:2" ht="12">
      <c r="A925" s="88"/>
      <c r="B925" s="67"/>
    </row>
    <row r="927" spans="1:2" ht="12">
      <c r="A927" s="93"/>
      <c r="B927" s="68"/>
    </row>
    <row r="928" spans="1:2" ht="12">
      <c r="A928" s="194"/>
      <c r="B928" s="66"/>
    </row>
    <row r="930" spans="1:2" ht="12">
      <c r="A930" s="88"/>
      <c r="B930" s="67"/>
    </row>
    <row r="932" spans="1:2" ht="12">
      <c r="A932" s="88"/>
      <c r="B932" s="67"/>
    </row>
    <row r="934" spans="1:2" ht="12">
      <c r="A934" s="93"/>
      <c r="B934" s="68"/>
    </row>
    <row r="935" spans="1:2" ht="12">
      <c r="A935" s="194"/>
      <c r="B935" s="66"/>
    </row>
    <row r="937" spans="1:2" ht="12">
      <c r="A937" s="88"/>
      <c r="B937" s="67"/>
    </row>
    <row r="939" spans="1:2" ht="12">
      <c r="A939" s="88"/>
      <c r="B939" s="67"/>
    </row>
    <row r="941" spans="1:2" ht="12">
      <c r="A941" s="93"/>
      <c r="B941" s="68"/>
    </row>
    <row r="942" spans="1:2" ht="12">
      <c r="A942" s="194"/>
      <c r="B942" s="66"/>
    </row>
    <row r="944" spans="1:2" ht="12">
      <c r="A944" s="88"/>
      <c r="B944" s="67"/>
    </row>
    <row r="946" spans="1:2" ht="12">
      <c r="A946" s="88"/>
      <c r="B946" s="67"/>
    </row>
    <row r="948" spans="1:2" ht="12">
      <c r="A948" s="93"/>
      <c r="B948" s="68"/>
    </row>
    <row r="949" spans="1:2" ht="12">
      <c r="A949" s="194"/>
      <c r="B949" s="66"/>
    </row>
    <row r="951" spans="1:2" ht="12">
      <c r="A951" s="88"/>
      <c r="B951" s="67"/>
    </row>
    <row r="953" spans="1:2" ht="12">
      <c r="A953" s="88"/>
      <c r="B953" s="67"/>
    </row>
    <row r="955" spans="1:2" ht="12">
      <c r="A955" s="93"/>
      <c r="B955" s="68"/>
    </row>
    <row r="956" spans="1:2" ht="12">
      <c r="A956" s="194"/>
      <c r="B956" s="66"/>
    </row>
    <row r="958" spans="1:2" ht="12">
      <c r="A958" s="88"/>
      <c r="B958" s="67"/>
    </row>
    <row r="960" spans="1:2" ht="12">
      <c r="A960" s="88"/>
      <c r="B960" s="67"/>
    </row>
    <row r="961" spans="1:2" ht="12">
      <c r="A961" s="88"/>
      <c r="B961" s="67"/>
    </row>
    <row r="962" spans="1:2" ht="12">
      <c r="A962" s="90"/>
      <c r="B962" s="69"/>
    </row>
    <row r="963" spans="1:2" ht="12">
      <c r="A963" s="194"/>
      <c r="B963" s="66"/>
    </row>
    <row r="965" spans="1:2" ht="12">
      <c r="A965" s="88"/>
      <c r="B965" s="71"/>
    </row>
    <row r="967" spans="1:2" ht="12">
      <c r="A967" s="88"/>
      <c r="B967" s="71"/>
    </row>
    <row r="969" spans="1:2" ht="12">
      <c r="A969" s="93"/>
      <c r="B969" s="68"/>
    </row>
    <row r="970" spans="1:2" ht="12">
      <c r="A970" s="194"/>
      <c r="B970" s="66"/>
    </row>
    <row r="972" spans="1:2" ht="12">
      <c r="A972" s="88"/>
      <c r="B972" s="67"/>
    </row>
    <row r="974" spans="1:2" ht="12">
      <c r="A974" s="88"/>
      <c r="B974" s="67"/>
    </row>
    <row r="976" spans="1:2" ht="12">
      <c r="A976" s="93"/>
      <c r="B976" s="68"/>
    </row>
    <row r="977" spans="1:2" ht="12">
      <c r="A977" s="194"/>
      <c r="B977" s="66"/>
    </row>
    <row r="979" spans="1:2" ht="12">
      <c r="A979" s="88"/>
      <c r="B979" s="67"/>
    </row>
    <row r="981" spans="1:2" ht="12">
      <c r="A981" s="88"/>
      <c r="B981" s="67"/>
    </row>
    <row r="983" spans="1:2" ht="12">
      <c r="A983" s="93"/>
      <c r="B983" s="68"/>
    </row>
    <row r="984" spans="1:2" ht="12">
      <c r="A984" s="194"/>
      <c r="B984" s="66"/>
    </row>
    <row r="986" spans="1:2" ht="12">
      <c r="A986" s="88"/>
      <c r="B986" s="67"/>
    </row>
    <row r="988" spans="1:2" ht="12">
      <c r="A988" s="88"/>
      <c r="B988" s="67"/>
    </row>
    <row r="990" spans="1:2" ht="12">
      <c r="A990" s="93"/>
      <c r="B990" s="68"/>
    </row>
    <row r="991" spans="1:2" ht="12">
      <c r="A991" s="194"/>
      <c r="B991" s="66"/>
    </row>
    <row r="993" spans="1:2" ht="12">
      <c r="A993" s="88"/>
      <c r="B993" s="67"/>
    </row>
    <row r="995" spans="1:2" ht="12">
      <c r="A995" s="88"/>
      <c r="B995" s="67"/>
    </row>
    <row r="997" spans="1:2" ht="12">
      <c r="A997" s="88"/>
      <c r="B997" s="67"/>
    </row>
    <row r="999" spans="1:2" ht="12">
      <c r="A999" s="88"/>
      <c r="B999" s="67"/>
    </row>
    <row r="1002" spans="1:2" ht="12">
      <c r="A1002" s="196"/>
      <c r="B1002" s="67"/>
    </row>
    <row r="1004" spans="1:2" ht="12">
      <c r="A1004" s="196"/>
      <c r="B1004" s="67"/>
    </row>
    <row r="1006" spans="1:2" ht="12">
      <c r="A1006" s="196"/>
      <c r="B1006" s="68"/>
    </row>
    <row r="1007" spans="1:2" ht="12">
      <c r="A1007" s="194"/>
      <c r="B1007" s="66"/>
    </row>
    <row r="1009" spans="1:2" ht="12">
      <c r="A1009" s="88"/>
      <c r="B1009" s="67"/>
    </row>
    <row r="1011" spans="1:2" ht="12">
      <c r="A1011" s="196"/>
      <c r="B1011" s="68"/>
    </row>
    <row r="1012" spans="1:2" ht="12">
      <c r="A1012" s="194"/>
      <c r="B1012" s="66"/>
    </row>
    <row r="1014" spans="1:2" ht="12">
      <c r="A1014" s="88"/>
      <c r="B1014" s="67"/>
    </row>
    <row r="1016" spans="1:2" ht="12">
      <c r="A1016" s="88"/>
      <c r="B1016" s="67"/>
    </row>
    <row r="1018" spans="1:2" ht="12">
      <c r="A1018" s="88"/>
      <c r="B1018" s="67"/>
    </row>
    <row r="1021" spans="1:2" ht="12">
      <c r="A1021" s="196"/>
      <c r="B1021" s="67"/>
    </row>
    <row r="1023" spans="1:2" ht="12">
      <c r="A1023" s="91"/>
      <c r="B1023" s="71"/>
    </row>
    <row r="1025" spans="1:2" ht="12">
      <c r="A1025" s="91"/>
      <c r="B1025" s="69"/>
    </row>
    <row r="1026" spans="1:2" ht="12">
      <c r="A1026" s="89"/>
      <c r="B1026" s="66"/>
    </row>
    <row r="1027" spans="1:2" ht="12">
      <c r="A1027" s="194"/>
      <c r="B1027" s="66"/>
    </row>
    <row r="1028" spans="1:2" ht="12">
      <c r="A1028" s="88"/>
      <c r="B1028" s="67"/>
    </row>
    <row r="1029" spans="1:2" ht="12">
      <c r="A1029" s="194"/>
      <c r="B1029" s="66"/>
    </row>
    <row r="1030" spans="1:2" ht="12">
      <c r="A1030" s="91"/>
      <c r="B1030" s="69"/>
    </row>
    <row r="1031" spans="1:2" ht="12">
      <c r="A1031" s="89"/>
      <c r="B1031" s="70"/>
    </row>
    <row r="1032" spans="1:2" ht="12">
      <c r="A1032" s="89"/>
      <c r="B1032" s="70"/>
    </row>
    <row r="1033" spans="1:2" ht="12">
      <c r="A1033" s="88"/>
      <c r="B1033" s="67"/>
    </row>
    <row r="1035" ht="12">
      <c r="A1035" s="89"/>
    </row>
    <row r="1036" ht="12">
      <c r="A1036" s="90"/>
    </row>
    <row r="1037" spans="1:2" ht="12">
      <c r="A1037" s="72"/>
      <c r="B1037" s="73"/>
    </row>
    <row r="1038" ht="12">
      <c r="B1038" s="63"/>
    </row>
    <row r="1039" spans="1:2" ht="12">
      <c r="A1039" s="88"/>
      <c r="B1039" s="71"/>
    </row>
    <row r="1040" ht="12">
      <c r="A1040" s="89"/>
    </row>
    <row r="1041" ht="12">
      <c r="A1041" s="90"/>
    </row>
    <row r="1042" spans="1:2" ht="12">
      <c r="A1042" s="74"/>
      <c r="B1042" s="63"/>
    </row>
    <row r="1043" spans="1:2" ht="12">
      <c r="A1043" s="74"/>
      <c r="B1043" s="63"/>
    </row>
    <row r="1044" spans="1:2" ht="12">
      <c r="A1044" s="88"/>
      <c r="B1044" s="71"/>
    </row>
    <row r="1045" ht="12">
      <c r="A1045" s="89"/>
    </row>
    <row r="1046" ht="12">
      <c r="A1046" s="90"/>
    </row>
    <row r="1047" spans="1:2" ht="12">
      <c r="A1047" s="74"/>
      <c r="B1047" s="63"/>
    </row>
    <row r="1048" spans="1:2" ht="12">
      <c r="A1048" s="74"/>
      <c r="B1048" s="63"/>
    </row>
    <row r="1049" spans="1:2" ht="12">
      <c r="A1049" s="88"/>
      <c r="B1049" s="71"/>
    </row>
    <row r="1050" ht="12">
      <c r="A1050" s="89"/>
    </row>
    <row r="1051" ht="12">
      <c r="A1051" s="90"/>
    </row>
    <row r="1052" spans="1:2" ht="12">
      <c r="A1052" s="74"/>
      <c r="B1052" s="63"/>
    </row>
    <row r="1053" ht="12">
      <c r="A1053" s="90"/>
    </row>
    <row r="1054" spans="1:2" ht="12">
      <c r="A1054" s="88"/>
      <c r="B1054" s="71"/>
    </row>
    <row r="1055" ht="12">
      <c r="A1055" s="90"/>
    </row>
    <row r="1056" ht="12">
      <c r="A1056" s="90"/>
    </row>
    <row r="1057" spans="1:2" ht="12">
      <c r="A1057" s="74"/>
      <c r="B1057" s="63"/>
    </row>
    <row r="1058" ht="12">
      <c r="A1058" s="90"/>
    </row>
    <row r="1059" ht="12">
      <c r="A1059" s="90"/>
    </row>
    <row r="1060" spans="1:2" ht="12">
      <c r="A1060" s="74"/>
      <c r="B1060" s="63"/>
    </row>
    <row r="1061" ht="12">
      <c r="A1061" s="90"/>
    </row>
    <row r="1062" ht="12">
      <c r="A1062" s="90"/>
    </row>
    <row r="1063" spans="1:2" ht="12">
      <c r="A1063" s="74"/>
      <c r="B1063" s="63"/>
    </row>
    <row r="1064" spans="1:2" ht="12">
      <c r="A1064" s="74"/>
      <c r="B1064" s="63"/>
    </row>
    <row r="1065" spans="1:2" ht="12">
      <c r="A1065" s="74"/>
      <c r="B1065" s="63"/>
    </row>
    <row r="1066" ht="12">
      <c r="A1066" s="90"/>
    </row>
    <row r="1067" ht="12">
      <c r="A1067" s="90"/>
    </row>
    <row r="1068" spans="1:2" ht="12">
      <c r="A1068" s="74"/>
      <c r="B1068" s="65"/>
    </row>
    <row r="1069" ht="12">
      <c r="A1069" s="90"/>
    </row>
    <row r="1070" ht="12">
      <c r="A1070" s="90"/>
    </row>
    <row r="1071" spans="1:2" ht="12">
      <c r="A1071" s="74"/>
      <c r="B1071" s="63"/>
    </row>
    <row r="1072" ht="12">
      <c r="A1072" s="90"/>
    </row>
    <row r="1073" ht="12">
      <c r="A1073" s="90"/>
    </row>
    <row r="1074" spans="1:2" ht="12">
      <c r="A1074" s="74"/>
      <c r="B1074" s="63"/>
    </row>
    <row r="1075" ht="12">
      <c r="A1075" s="90"/>
    </row>
    <row r="1076" ht="12">
      <c r="A1076" s="90"/>
    </row>
    <row r="1077" spans="1:2" ht="12">
      <c r="A1077" s="74"/>
      <c r="B1077" s="63"/>
    </row>
    <row r="1078" ht="12">
      <c r="A1078" s="90"/>
    </row>
    <row r="1079" ht="12">
      <c r="A1079" s="90"/>
    </row>
    <row r="1080" spans="1:2" ht="12">
      <c r="A1080" s="74"/>
      <c r="B1080" s="63"/>
    </row>
    <row r="1081" ht="12">
      <c r="A1081" s="90"/>
    </row>
    <row r="1082" ht="12">
      <c r="A1082" s="90"/>
    </row>
    <row r="1083" spans="1:2" ht="12">
      <c r="A1083" s="74"/>
      <c r="B1083" s="63"/>
    </row>
    <row r="1084" ht="12">
      <c r="A1084" s="90"/>
    </row>
    <row r="1085" ht="12">
      <c r="A1085" s="90"/>
    </row>
    <row r="1086" spans="1:2" ht="12">
      <c r="A1086" s="74"/>
      <c r="B1086" s="63"/>
    </row>
    <row r="1087" ht="12">
      <c r="A1087" s="90"/>
    </row>
    <row r="1088" ht="12">
      <c r="A1088" s="90"/>
    </row>
    <row r="1089" spans="1:2" ht="12">
      <c r="A1089" s="74"/>
      <c r="B1089" s="63"/>
    </row>
    <row r="1090" ht="12">
      <c r="A1090" s="90"/>
    </row>
    <row r="1091" ht="12">
      <c r="A1091" s="90"/>
    </row>
    <row r="1092" spans="1:2" ht="12">
      <c r="A1092" s="74"/>
      <c r="B1092" s="63"/>
    </row>
    <row r="1093" ht="12">
      <c r="A1093" s="90"/>
    </row>
    <row r="1094" ht="12">
      <c r="A1094" s="90"/>
    </row>
    <row r="1095" spans="1:2" ht="12">
      <c r="A1095" s="74"/>
      <c r="B1095" s="63"/>
    </row>
    <row r="1096" ht="12">
      <c r="B1096" s="63"/>
    </row>
    <row r="1097" ht="12">
      <c r="A1097" s="90"/>
    </row>
    <row r="1098" spans="1:2" ht="12">
      <c r="A1098" s="74"/>
      <c r="B1098" s="63"/>
    </row>
    <row r="1099" spans="1:2" ht="12">
      <c r="A1099" s="74"/>
      <c r="B1099" s="63"/>
    </row>
    <row r="1100" ht="12">
      <c r="A1100" s="90"/>
    </row>
    <row r="1101" spans="1:2" ht="12">
      <c r="A1101" s="74"/>
      <c r="B1101" s="63"/>
    </row>
    <row r="1102" spans="1:2" ht="12">
      <c r="A1102" s="74"/>
      <c r="B1102" s="63"/>
    </row>
    <row r="1103" spans="1:2" ht="12">
      <c r="A1103" s="88"/>
      <c r="B1103" s="71"/>
    </row>
    <row r="1104" spans="1:2" ht="12">
      <c r="A1104" s="74"/>
      <c r="B1104" s="63"/>
    </row>
    <row r="1105" ht="12">
      <c r="A1105" s="90"/>
    </row>
    <row r="1106" spans="1:2" ht="12">
      <c r="A1106" s="90"/>
      <c r="B1106" s="71"/>
    </row>
    <row r="1107" spans="1:2" ht="12">
      <c r="A1107" s="90"/>
      <c r="B1107" s="71"/>
    </row>
    <row r="1108" ht="12">
      <c r="A1108" s="90"/>
    </row>
    <row r="1109" spans="1:2" ht="12">
      <c r="A1109" s="74"/>
      <c r="B1109" s="63"/>
    </row>
    <row r="1110" spans="1:2" ht="12">
      <c r="A1110" s="90"/>
      <c r="B1110" s="71"/>
    </row>
    <row r="1111" ht="12">
      <c r="A1111" s="90"/>
    </row>
    <row r="1112" spans="1:2" ht="12">
      <c r="A1112" s="74"/>
      <c r="B1112" s="63"/>
    </row>
    <row r="1113" spans="1:2" ht="12">
      <c r="A1113" s="90"/>
      <c r="B1113" s="71"/>
    </row>
    <row r="1114" ht="12">
      <c r="A1114" s="90"/>
    </row>
    <row r="1115" spans="1:2" ht="12">
      <c r="A1115" s="74"/>
      <c r="B1115" s="63"/>
    </row>
    <row r="1116" spans="1:2" ht="12">
      <c r="A1116" s="90"/>
      <c r="B1116" s="71"/>
    </row>
    <row r="1117" ht="12">
      <c r="A1117" s="90"/>
    </row>
    <row r="1118" spans="1:2" ht="12">
      <c r="A1118" s="74"/>
      <c r="B1118" s="63"/>
    </row>
    <row r="1119" ht="12">
      <c r="A1119" s="90"/>
    </row>
    <row r="1120" ht="12">
      <c r="A1120" s="90"/>
    </row>
    <row r="1121" spans="1:2" ht="12">
      <c r="A1121" s="74"/>
      <c r="B1121" s="63"/>
    </row>
    <row r="1122" ht="12">
      <c r="A1122" s="90"/>
    </row>
    <row r="1123" ht="12">
      <c r="A1123" s="90"/>
    </row>
    <row r="1124" spans="1:2" ht="12">
      <c r="A1124" s="74"/>
      <c r="B1124" s="63"/>
    </row>
    <row r="1125" ht="12">
      <c r="A1125" s="90"/>
    </row>
    <row r="1126" spans="1:2" ht="12">
      <c r="A1126" s="90"/>
      <c r="B1126" s="74"/>
    </row>
    <row r="1127" spans="1:2" ht="12">
      <c r="A1127" s="74"/>
      <c r="B1127" s="63"/>
    </row>
    <row r="1128" spans="1:2" ht="12">
      <c r="A1128" s="74"/>
      <c r="B1128" s="63"/>
    </row>
    <row r="1129" spans="1:2" ht="12">
      <c r="A1129" s="74"/>
      <c r="B1129" s="63"/>
    </row>
    <row r="1130" ht="12">
      <c r="A1130" s="90"/>
    </row>
    <row r="1131" ht="12">
      <c r="A1131" s="90"/>
    </row>
    <row r="1132" spans="1:2" ht="12">
      <c r="A1132" s="74"/>
      <c r="B1132" s="63"/>
    </row>
    <row r="1133" ht="12">
      <c r="A1133" s="90"/>
    </row>
    <row r="1134" ht="12">
      <c r="A1134" s="90"/>
    </row>
    <row r="1135" spans="1:2" ht="12">
      <c r="A1135" s="74"/>
      <c r="B1135" s="63"/>
    </row>
    <row r="1136" spans="1:2" ht="12">
      <c r="A1136" s="74"/>
      <c r="B1136" s="63"/>
    </row>
    <row r="1137" spans="1:2" ht="12">
      <c r="A1137" s="74"/>
      <c r="B1137" s="63"/>
    </row>
    <row r="1138" spans="1:2" ht="12">
      <c r="A1138" s="74"/>
      <c r="B1138" s="63"/>
    </row>
    <row r="1139" spans="1:2" ht="12">
      <c r="A1139" s="74"/>
      <c r="B1139" s="63"/>
    </row>
    <row r="1140" spans="1:2" ht="12">
      <c r="A1140" s="74"/>
      <c r="B1140" s="63"/>
    </row>
    <row r="1141" ht="12">
      <c r="A1141" s="90"/>
    </row>
    <row r="1142" spans="1:2" ht="12">
      <c r="A1142" s="90"/>
      <c r="B1142" s="63"/>
    </row>
    <row r="1143" spans="1:2" ht="12">
      <c r="A1143" s="92"/>
      <c r="B1143" s="63"/>
    </row>
    <row r="1144" spans="1:2" ht="12">
      <c r="A1144" s="74"/>
      <c r="B1144" s="63"/>
    </row>
    <row r="1145" spans="1:2" ht="12">
      <c r="A1145" s="74"/>
      <c r="B1145" s="63"/>
    </row>
    <row r="1146" spans="1:2" ht="12">
      <c r="A1146" s="74"/>
      <c r="B1146" s="63"/>
    </row>
    <row r="1147" spans="1:2" ht="12">
      <c r="A1147" s="74"/>
      <c r="B1147" s="63"/>
    </row>
    <row r="1148" spans="1:2" ht="12">
      <c r="A1148" s="74"/>
      <c r="B1148" s="63"/>
    </row>
    <row r="1149" ht="12">
      <c r="A1149" s="90"/>
    </row>
    <row r="1150" ht="12">
      <c r="A1150" s="90"/>
    </row>
    <row r="1151" spans="1:2" ht="12">
      <c r="A1151" s="74"/>
      <c r="B1151" s="63"/>
    </row>
    <row r="1152" ht="12">
      <c r="B1152" s="63"/>
    </row>
    <row r="1153" spans="1:2" ht="12">
      <c r="A1153" s="90"/>
      <c r="B1153" s="63"/>
    </row>
    <row r="1154" spans="1:2" ht="12">
      <c r="A1154" s="74"/>
      <c r="B1154" s="63"/>
    </row>
    <row r="1155" spans="1:2" ht="12">
      <c r="A1155" s="74"/>
      <c r="B1155" s="63"/>
    </row>
    <row r="1156" spans="1:2" ht="12">
      <c r="A1156" s="90"/>
      <c r="B1156" s="63"/>
    </row>
    <row r="1157" spans="1:2" ht="12">
      <c r="A1157" s="74"/>
      <c r="B1157" s="63"/>
    </row>
    <row r="1158" ht="12">
      <c r="B1158" s="63"/>
    </row>
    <row r="1159" spans="1:2" ht="12">
      <c r="A1159" s="93"/>
      <c r="B1159" s="71"/>
    </row>
    <row r="1160" ht="12">
      <c r="B1160" s="63"/>
    </row>
    <row r="1161" spans="1:2" ht="12">
      <c r="A1161" s="90"/>
      <c r="B1161" s="71"/>
    </row>
    <row r="1162" ht="12">
      <c r="A1162" s="90"/>
    </row>
    <row r="1163" ht="12">
      <c r="A1163" s="90"/>
    </row>
    <row r="1164" spans="1:2" ht="12">
      <c r="A1164" s="74"/>
      <c r="B1164" s="63"/>
    </row>
    <row r="1165" spans="1:2" ht="12">
      <c r="A1165" s="74"/>
      <c r="B1165" s="63"/>
    </row>
    <row r="1166" ht="12">
      <c r="A1166" s="90"/>
    </row>
    <row r="1167" ht="12">
      <c r="A1167" s="90"/>
    </row>
    <row r="1168" spans="1:2" ht="12">
      <c r="A1168" s="74"/>
      <c r="B1168" s="63"/>
    </row>
    <row r="1169" spans="1:2" ht="12">
      <c r="A1169" s="74"/>
      <c r="B1169" s="63"/>
    </row>
    <row r="1170" spans="1:2" ht="12">
      <c r="A1170" s="74"/>
      <c r="B1170" s="63"/>
    </row>
    <row r="1171" spans="1:2" ht="12">
      <c r="A1171" s="74"/>
      <c r="B1171" s="63"/>
    </row>
    <row r="1172" spans="1:2" ht="12">
      <c r="A1172" s="74"/>
      <c r="B1172" s="63"/>
    </row>
    <row r="1173" ht="12">
      <c r="A1173" s="90"/>
    </row>
    <row r="1174" ht="12">
      <c r="A1174" s="90"/>
    </row>
    <row r="1175" spans="1:2" ht="12">
      <c r="A1175" s="74"/>
      <c r="B1175" s="63"/>
    </row>
    <row r="1176" spans="1:2" ht="12">
      <c r="A1176" s="74"/>
      <c r="B1176" s="63"/>
    </row>
    <row r="1177" spans="1:2" ht="12">
      <c r="A1177" s="74"/>
      <c r="B1177" s="63"/>
    </row>
    <row r="1178" spans="1:2" ht="12">
      <c r="A1178" s="74"/>
      <c r="B1178" s="63"/>
    </row>
    <row r="1179" spans="1:2" ht="12">
      <c r="A1179" s="74"/>
      <c r="B1179" s="63"/>
    </row>
    <row r="1180" spans="1:2" ht="12">
      <c r="A1180" s="88"/>
      <c r="B1180" s="71"/>
    </row>
    <row r="1181" spans="1:2" ht="12">
      <c r="A1181" s="74"/>
      <c r="B1181" s="63"/>
    </row>
    <row r="1182" spans="1:2" ht="12">
      <c r="A1182" s="90"/>
      <c r="B1182" s="71"/>
    </row>
    <row r="1183" ht="12">
      <c r="A1183" s="90"/>
    </row>
    <row r="1184" ht="12">
      <c r="A1184" s="90"/>
    </row>
    <row r="1185" spans="1:2" ht="12">
      <c r="A1185" s="74"/>
      <c r="B1185" s="63"/>
    </row>
    <row r="1186" spans="1:2" ht="12">
      <c r="A1186" s="74"/>
      <c r="B1186" s="63"/>
    </row>
    <row r="1187" ht="12">
      <c r="A1187" s="90"/>
    </row>
    <row r="1188" spans="1:2" ht="12">
      <c r="A1188" s="74"/>
      <c r="B1188" s="63"/>
    </row>
    <row r="1189" ht="12">
      <c r="A1189" s="90"/>
    </row>
    <row r="1190" ht="12">
      <c r="A1190" s="90"/>
    </row>
    <row r="1191" spans="1:2" ht="12">
      <c r="A1191" s="74"/>
      <c r="B1191" s="63"/>
    </row>
    <row r="1192" spans="1:2" ht="12">
      <c r="A1192" s="74"/>
      <c r="B1192" s="63"/>
    </row>
    <row r="1193" ht="12">
      <c r="A1193" s="90"/>
    </row>
    <row r="1194" ht="12">
      <c r="A1194" s="90"/>
    </row>
    <row r="1195" spans="1:2" ht="12">
      <c r="A1195" s="74"/>
      <c r="B1195" s="63"/>
    </row>
    <row r="1196" ht="12">
      <c r="A1196" s="89"/>
    </row>
    <row r="1198" spans="1:2" ht="12">
      <c r="A1198" s="88"/>
      <c r="B1198" s="71"/>
    </row>
    <row r="1200" spans="1:2" ht="12">
      <c r="A1200" s="88"/>
      <c r="B1200" s="67"/>
    </row>
    <row r="1203" spans="1:2" ht="12">
      <c r="A1203" s="196"/>
      <c r="B1203" s="67"/>
    </row>
    <row r="1205" spans="1:2" ht="12">
      <c r="A1205" s="196"/>
      <c r="B1205" s="67"/>
    </row>
    <row r="1207" spans="1:2" ht="12">
      <c r="A1207" s="93"/>
      <c r="B1207" s="68"/>
    </row>
    <row r="1208" spans="1:2" ht="12">
      <c r="A1208" s="194"/>
      <c r="B1208" s="66"/>
    </row>
    <row r="1210" spans="1:2" ht="12">
      <c r="A1210" s="88"/>
      <c r="B1210" s="67"/>
    </row>
    <row r="1212" spans="1:2" ht="12">
      <c r="A1212" s="88"/>
      <c r="B1212" s="67"/>
    </row>
    <row r="1214" spans="1:2" ht="12">
      <c r="A1214" s="93"/>
      <c r="B1214" s="68"/>
    </row>
    <row r="1215" spans="1:2" ht="12">
      <c r="A1215" s="194"/>
      <c r="B1215" s="66"/>
    </row>
    <row r="1217" spans="1:2" ht="12">
      <c r="A1217" s="88"/>
      <c r="B1217" s="67"/>
    </row>
    <row r="1219" spans="1:2" ht="12">
      <c r="A1219" s="88"/>
      <c r="B1219" s="67"/>
    </row>
    <row r="1221" spans="1:2" ht="12">
      <c r="A1221" s="93"/>
      <c r="B1221" s="68"/>
    </row>
    <row r="1222" spans="1:2" ht="12">
      <c r="A1222" s="194"/>
      <c r="B1222" s="66"/>
    </row>
    <row r="1224" spans="1:2" ht="12">
      <c r="A1224" s="88"/>
      <c r="B1224" s="67"/>
    </row>
    <row r="1226" spans="1:2" ht="12">
      <c r="A1226" s="88"/>
      <c r="B1226" s="67"/>
    </row>
    <row r="1228" spans="1:2" ht="12">
      <c r="A1228" s="93"/>
      <c r="B1228" s="68"/>
    </row>
    <row r="1229" spans="1:2" ht="12">
      <c r="A1229" s="194"/>
      <c r="B1229" s="66"/>
    </row>
    <row r="1230" spans="1:2" ht="12">
      <c r="A1230" s="194"/>
      <c r="B1230" s="66"/>
    </row>
    <row r="1231" spans="1:2" ht="12">
      <c r="A1231" s="194"/>
      <c r="B1231" s="66"/>
    </row>
    <row r="1232" spans="1:2" ht="12">
      <c r="A1232" s="194"/>
      <c r="B1232" s="66"/>
    </row>
    <row r="1233" spans="1:2" ht="12">
      <c r="A1233" s="194"/>
      <c r="B1233" s="66"/>
    </row>
    <row r="1235" spans="1:2" ht="12">
      <c r="A1235" s="88"/>
      <c r="B1235" s="67"/>
    </row>
    <row r="1237" spans="1:2" ht="12">
      <c r="A1237" s="88"/>
      <c r="B1237" s="67"/>
    </row>
    <row r="1239" spans="1:2" ht="12">
      <c r="A1239" s="93"/>
      <c r="B1239" s="68"/>
    </row>
    <row r="1240" spans="1:2" ht="12">
      <c r="A1240" s="194"/>
      <c r="B1240" s="66"/>
    </row>
    <row r="1241" spans="1:2" ht="12">
      <c r="A1241" s="194"/>
      <c r="B1241" s="66"/>
    </row>
    <row r="1243" spans="1:2" ht="12">
      <c r="A1243" s="88"/>
      <c r="B1243" s="67"/>
    </row>
    <row r="1245" spans="1:2" ht="12">
      <c r="A1245" s="88"/>
      <c r="B1245" s="67"/>
    </row>
    <row r="1247" spans="1:2" ht="12">
      <c r="A1247" s="93"/>
      <c r="B1247" s="68"/>
    </row>
    <row r="1248" spans="1:2" ht="12">
      <c r="A1248" s="194"/>
      <c r="B1248" s="66"/>
    </row>
    <row r="1249" spans="1:2" ht="12">
      <c r="A1249" s="194"/>
      <c r="B1249" s="66"/>
    </row>
    <row r="1251" spans="1:2" ht="12">
      <c r="A1251" s="88"/>
      <c r="B1251" s="67"/>
    </row>
    <row r="1253" spans="1:2" ht="12">
      <c r="A1253" s="88"/>
      <c r="B1253" s="67"/>
    </row>
    <row r="1255" spans="1:2" ht="12">
      <c r="A1255" s="93"/>
      <c r="B1255" s="68"/>
    </row>
    <row r="1256" spans="1:2" ht="12">
      <c r="A1256" s="194"/>
      <c r="B1256" s="66"/>
    </row>
    <row r="1257" spans="1:2" ht="12">
      <c r="A1257" s="194"/>
      <c r="B1257" s="66"/>
    </row>
    <row r="1258" spans="1:2" ht="12">
      <c r="A1258" s="194"/>
      <c r="B1258" s="66"/>
    </row>
    <row r="1259" spans="1:2" ht="12">
      <c r="A1259" s="194"/>
      <c r="B1259" s="66"/>
    </row>
    <row r="1260" spans="1:2" ht="12">
      <c r="A1260" s="194"/>
      <c r="B1260" s="66"/>
    </row>
    <row r="1261" spans="1:2" ht="12">
      <c r="A1261" s="194"/>
      <c r="B1261" s="66"/>
    </row>
    <row r="1262" spans="1:2" ht="12">
      <c r="A1262" s="194"/>
      <c r="B1262" s="66"/>
    </row>
    <row r="1263" spans="1:2" ht="12">
      <c r="A1263" s="194"/>
      <c r="B1263" s="66"/>
    </row>
    <row r="1264" spans="1:2" ht="12">
      <c r="A1264" s="194"/>
      <c r="B1264" s="66"/>
    </row>
    <row r="1265" spans="1:2" ht="12">
      <c r="A1265" s="194"/>
      <c r="B1265" s="66"/>
    </row>
    <row r="1267" spans="1:2" ht="12">
      <c r="A1267" s="88"/>
      <c r="B1267" s="67"/>
    </row>
    <row r="1269" spans="1:2" ht="12">
      <c r="A1269" s="88"/>
      <c r="B1269" s="67"/>
    </row>
    <row r="1271" spans="1:2" ht="12">
      <c r="A1271" s="93"/>
      <c r="B1271" s="68"/>
    </row>
    <row r="1272" spans="1:2" ht="12">
      <c r="A1272" s="194"/>
      <c r="B1272" s="66"/>
    </row>
    <row r="1273" spans="1:2" ht="12">
      <c r="A1273" s="194"/>
      <c r="B1273" s="66"/>
    </row>
    <row r="1274" spans="1:2" ht="12">
      <c r="A1274" s="194"/>
      <c r="B1274" s="66"/>
    </row>
    <row r="1275" spans="1:2" ht="12">
      <c r="A1275" s="194"/>
      <c r="B1275" s="66"/>
    </row>
    <row r="1276" spans="1:2" ht="12">
      <c r="A1276" s="194"/>
      <c r="B1276" s="66"/>
    </row>
    <row r="1277" spans="1:2" ht="12">
      <c r="A1277" s="194"/>
      <c r="B1277" s="66"/>
    </row>
    <row r="1279" spans="1:2" ht="12">
      <c r="A1279" s="88"/>
      <c r="B1279" s="67"/>
    </row>
    <row r="1281" spans="1:2" ht="12">
      <c r="A1281" s="88"/>
      <c r="B1281" s="67"/>
    </row>
    <row r="1283" spans="1:2" ht="12">
      <c r="A1283" s="93"/>
      <c r="B1283" s="68"/>
    </row>
    <row r="1284" spans="1:2" ht="12">
      <c r="A1284" s="194"/>
      <c r="B1284" s="66"/>
    </row>
    <row r="1285" spans="1:2" ht="12">
      <c r="A1285" s="194"/>
      <c r="B1285" s="66"/>
    </row>
    <row r="1286" spans="1:2" ht="12">
      <c r="A1286" s="194"/>
      <c r="B1286" s="66"/>
    </row>
    <row r="1289" spans="1:2" ht="12">
      <c r="A1289" s="88"/>
      <c r="B1289" s="67"/>
    </row>
    <row r="1291" spans="1:2" ht="12">
      <c r="A1291" s="88"/>
      <c r="B1291" s="67"/>
    </row>
    <row r="1293" spans="1:2" ht="12">
      <c r="A1293" s="93"/>
      <c r="B1293" s="68"/>
    </row>
    <row r="1294" spans="1:2" ht="12">
      <c r="A1294" s="194"/>
      <c r="B1294" s="66"/>
    </row>
    <row r="1296" spans="1:2" ht="12">
      <c r="A1296" s="88"/>
      <c r="B1296" s="67"/>
    </row>
    <row r="1298" spans="1:2" ht="12">
      <c r="A1298" s="88"/>
      <c r="B1298" s="67"/>
    </row>
    <row r="1300" spans="1:2" ht="12">
      <c r="A1300" s="93"/>
      <c r="B1300" s="68"/>
    </row>
    <row r="1301" spans="1:2" ht="12">
      <c r="A1301" s="194"/>
      <c r="B1301" s="66"/>
    </row>
    <row r="1302" spans="1:2" ht="12">
      <c r="A1302" s="194"/>
      <c r="B1302" s="66"/>
    </row>
    <row r="1304" spans="1:2" ht="12">
      <c r="A1304" s="88"/>
      <c r="B1304" s="67"/>
    </row>
    <row r="1306" spans="1:2" ht="12">
      <c r="A1306" s="88"/>
      <c r="B1306" s="67"/>
    </row>
    <row r="1308" spans="1:2" ht="12">
      <c r="A1308" s="93"/>
      <c r="B1308" s="68"/>
    </row>
    <row r="1309" spans="1:2" ht="12">
      <c r="A1309" s="194"/>
      <c r="B1309" s="66"/>
    </row>
    <row r="1310" spans="1:2" ht="12">
      <c r="A1310" s="194"/>
      <c r="B1310" s="66"/>
    </row>
    <row r="1311" spans="1:2" ht="12">
      <c r="A1311" s="194"/>
      <c r="B1311" s="66"/>
    </row>
    <row r="1312" spans="1:2" ht="12">
      <c r="A1312" s="194"/>
      <c r="B1312" s="66"/>
    </row>
    <row r="1313" spans="1:2" ht="12">
      <c r="A1313" s="194"/>
      <c r="B1313" s="66"/>
    </row>
    <row r="1314" spans="1:2" ht="12">
      <c r="A1314" s="194"/>
      <c r="B1314" s="66"/>
    </row>
    <row r="1315" spans="1:2" ht="12">
      <c r="A1315" s="194"/>
      <c r="B1315" s="66"/>
    </row>
    <row r="1316" spans="1:2" ht="12">
      <c r="A1316" s="194"/>
      <c r="B1316" s="66"/>
    </row>
    <row r="1317" spans="1:2" ht="12">
      <c r="A1317" s="194"/>
      <c r="B1317" s="66"/>
    </row>
    <row r="1318" spans="1:2" ht="12">
      <c r="A1318" s="194"/>
      <c r="B1318" s="66"/>
    </row>
    <row r="1319" spans="1:2" ht="12">
      <c r="A1319" s="194"/>
      <c r="B1319" s="66"/>
    </row>
    <row r="1322" spans="1:2" ht="12">
      <c r="A1322" s="88"/>
      <c r="B1322" s="67"/>
    </row>
    <row r="1324" spans="1:2" ht="12">
      <c r="A1324" s="88"/>
      <c r="B1324" s="67"/>
    </row>
  </sheetData>
  <sheetProtection/>
  <autoFilter ref="A3:K3"/>
  <mergeCells count="2">
    <mergeCell ref="A1:E1"/>
    <mergeCell ref="A2:B2"/>
  </mergeCells>
  <printOptions horizontalCentered="1"/>
  <pageMargins left="0.35" right="0.34" top="0.4330708661417323" bottom="0.65" header="0.31496062992125984" footer="0.31496062992125984"/>
  <pageSetup firstPageNumber="401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2013-04-30T11:35:10Z</cp:lastPrinted>
  <dcterms:created xsi:type="dcterms:W3CDTF">2001-11-29T15:00:47Z</dcterms:created>
  <dcterms:modified xsi:type="dcterms:W3CDTF">2013-05-20T09:37:53Z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